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mc:AlternateContent xmlns:mc="http://schemas.openxmlformats.org/markup-compatibility/2006">
    <mc:Choice Requires="x15">
      <x15ac:absPath xmlns:x15ac="http://schemas.microsoft.com/office/spreadsheetml/2010/11/ac" url="C:\Users\Rsu\Documents\RSU\- SADOVKY\- návrhy 2022\park HSM\ROZPOČET\"/>
    </mc:Choice>
  </mc:AlternateContent>
  <xr:revisionPtr revIDLastSave="0" documentId="13_ncr:1_{9EA3CB50-920A-4F8B-BAF4-D6BE003D2F4B}" xr6:coauthVersionLast="47" xr6:coauthVersionMax="47" xr10:uidLastSave="{00000000-0000-0000-0000-000000000000}"/>
  <bookViews>
    <workbookView xWindow="30720" yWindow="315" windowWidth="26775" windowHeight="15855" activeTab="4" xr2:uid="{00000000-000D-0000-FFFF-FFFF00000000}"/>
  </bookViews>
  <sheets>
    <sheet name="Rekapitulace stavby" sheetId="1" r:id="rId1"/>
    <sheet name="SO 01 - Sadové úpravy" sheetId="3" r:id="rId2"/>
    <sheet name="SO 02 - Komunikace a zpev..." sheetId="2" r:id="rId3"/>
    <sheet name="SO 03 - Vybavení a mobiliář" sheetId="4" r:id="rId4"/>
    <sheet name="SO 04 -  Veřejné osvětlení" sheetId="5" r:id="rId5"/>
  </sheets>
  <definedNames>
    <definedName name="_xlnm._FilterDatabase" localSheetId="1" hidden="1">'SO 01 - Sadové úpravy'!$C$118:$K$205</definedName>
    <definedName name="_xlnm._FilterDatabase" localSheetId="2" hidden="1">'SO 02 - Komunikace a zpev...'!$C$121:$K$169</definedName>
    <definedName name="_xlnm._FilterDatabase" localSheetId="3" hidden="1">'SO 03 - Vybavení a mobiliář'!$C$122:$K$151</definedName>
    <definedName name="_xlnm._FilterDatabase" localSheetId="4" hidden="1">'SO 04 -  Veřejné osvětlení'!$C$119:$K$128</definedName>
    <definedName name="_xlnm.Print_Titles" localSheetId="0">'Rekapitulace stavby'!$92:$92</definedName>
    <definedName name="_xlnm.Print_Titles" localSheetId="1">'SO 01 - Sadové úpravy'!$118:$118</definedName>
    <definedName name="_xlnm.Print_Titles" localSheetId="2">'SO 02 - Komunikace a zpev...'!$121:$121</definedName>
    <definedName name="_xlnm.Print_Titles" localSheetId="3">'SO 03 - Vybavení a mobiliář'!$122:$122</definedName>
    <definedName name="_xlnm.Print_Titles" localSheetId="4">'SO 04 -  Veřejné osvětlení'!$119:$119</definedName>
    <definedName name="_xlnm.Print_Area" localSheetId="0">'Rekapitulace stavby'!$D$4:$AO$76,'Rekapitulace stavby'!$C$82:$AQ$99</definedName>
    <definedName name="_xlnm.Print_Area" localSheetId="1">'SO 01 - Sadové úpravy'!$C$4:$J$76,'SO 01 - Sadové úpravy'!$C$82:$J$100,'SO 01 - Sadové úpravy'!$C$106:$J$205</definedName>
    <definedName name="_xlnm.Print_Area" localSheetId="2">'SO 02 - Komunikace a zpev...'!$C$4:$J$76,'SO 02 - Komunikace a zpev...'!$C$82:$J$103,'SO 02 - Komunikace a zpev...'!$C$109:$J$169</definedName>
    <definedName name="_xlnm.Print_Area" localSheetId="3">'SO 03 - Vybavení a mobiliář'!$C$4:$J$76,'SO 03 - Vybavení a mobiliář'!$C$82:$J$104,'SO 03 - Vybavení a mobiliář'!$C$110:$J$151</definedName>
    <definedName name="_xlnm.Print_Area" localSheetId="4">'SO 04 -  Veřejné osvětlení'!$C$4:$J$76,'SO 04 -  Veřejné osvětlení'!$C$82:$J$101,'SO 04 -  Veřejné osvětlení'!$C$107:$J$128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37" i="5" l="1"/>
  <c r="J36" i="5"/>
  <c r="AY98" i="1" s="1"/>
  <c r="J35" i="5"/>
  <c r="AX98" i="1" s="1"/>
  <c r="BI128" i="5"/>
  <c r="BH128" i="5"/>
  <c r="BG128" i="5"/>
  <c r="BF128" i="5"/>
  <c r="T128" i="5"/>
  <c r="T127" i="5" s="1"/>
  <c r="T126" i="5" s="1"/>
  <c r="R128" i="5"/>
  <c r="R127" i="5"/>
  <c r="R126" i="5" s="1"/>
  <c r="P128" i="5"/>
  <c r="P127" i="5" s="1"/>
  <c r="P126" i="5" s="1"/>
  <c r="BI125" i="5"/>
  <c r="BH125" i="5"/>
  <c r="BG125" i="5"/>
  <c r="BF125" i="5"/>
  <c r="T125" i="5"/>
  <c r="R125" i="5"/>
  <c r="P125" i="5"/>
  <c r="BI124" i="5"/>
  <c r="BH124" i="5"/>
  <c r="BG124" i="5"/>
  <c r="BF124" i="5"/>
  <c r="T124" i="5"/>
  <c r="R124" i="5"/>
  <c r="P124" i="5"/>
  <c r="BI123" i="5"/>
  <c r="BH123" i="5"/>
  <c r="BG123" i="5"/>
  <c r="BF123" i="5"/>
  <c r="T123" i="5"/>
  <c r="R123" i="5"/>
  <c r="P123" i="5"/>
  <c r="J117" i="5"/>
  <c r="F116" i="5"/>
  <c r="F114" i="5"/>
  <c r="E112" i="5"/>
  <c r="J92" i="5"/>
  <c r="F91" i="5"/>
  <c r="F89" i="5"/>
  <c r="E87" i="5"/>
  <c r="J21" i="5"/>
  <c r="E21" i="5"/>
  <c r="J116" i="5"/>
  <c r="J20" i="5"/>
  <c r="J18" i="5"/>
  <c r="E18" i="5"/>
  <c r="F92" i="5" s="1"/>
  <c r="J17" i="5"/>
  <c r="J12" i="5"/>
  <c r="J114" i="5" s="1"/>
  <c r="E7" i="5"/>
  <c r="E85" i="5" s="1"/>
  <c r="J37" i="4"/>
  <c r="J36" i="4"/>
  <c r="AY97" i="1" s="1"/>
  <c r="J35" i="4"/>
  <c r="AX97" i="1"/>
  <c r="BI151" i="4"/>
  <c r="BH151" i="4"/>
  <c r="BG151" i="4"/>
  <c r="BF151" i="4"/>
  <c r="T151" i="4"/>
  <c r="R151" i="4"/>
  <c r="P151" i="4"/>
  <c r="BI150" i="4"/>
  <c r="BH150" i="4"/>
  <c r="BG150" i="4"/>
  <c r="BF150" i="4"/>
  <c r="T150" i="4"/>
  <c r="R150" i="4"/>
  <c r="P150" i="4"/>
  <c r="BI149" i="4"/>
  <c r="BH149" i="4"/>
  <c r="BG149" i="4"/>
  <c r="BF149" i="4"/>
  <c r="T149" i="4"/>
  <c r="R149" i="4"/>
  <c r="P149" i="4"/>
  <c r="BI146" i="4"/>
  <c r="BH146" i="4"/>
  <c r="BG146" i="4"/>
  <c r="BF146" i="4"/>
  <c r="T146" i="4"/>
  <c r="R146" i="4"/>
  <c r="P146" i="4"/>
  <c r="BI145" i="4"/>
  <c r="BH145" i="4"/>
  <c r="BG145" i="4"/>
  <c r="BF145" i="4"/>
  <c r="T145" i="4"/>
  <c r="R145" i="4"/>
  <c r="P145"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7" i="4"/>
  <c r="BH137" i="4"/>
  <c r="BG137" i="4"/>
  <c r="BF137" i="4"/>
  <c r="T137" i="4"/>
  <c r="R137" i="4"/>
  <c r="P137"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2" i="4"/>
  <c r="BH132" i="4"/>
  <c r="BG132" i="4"/>
  <c r="BF132" i="4"/>
  <c r="T132" i="4"/>
  <c r="R132" i="4"/>
  <c r="P132" i="4"/>
  <c r="BI131" i="4"/>
  <c r="BH131" i="4"/>
  <c r="BG131" i="4"/>
  <c r="BF131" i="4"/>
  <c r="T131" i="4"/>
  <c r="R131" i="4"/>
  <c r="P131" i="4"/>
  <c r="BI130" i="4"/>
  <c r="BH130" i="4"/>
  <c r="BG130" i="4"/>
  <c r="BF130" i="4"/>
  <c r="T130" i="4"/>
  <c r="R130" i="4"/>
  <c r="P130" i="4"/>
  <c r="BI128" i="4"/>
  <c r="BH128" i="4"/>
  <c r="BG128" i="4"/>
  <c r="BF128" i="4"/>
  <c r="T128" i="4"/>
  <c r="T127" i="4" s="1"/>
  <c r="R128" i="4"/>
  <c r="R127" i="4"/>
  <c r="P128" i="4"/>
  <c r="P127" i="4"/>
  <c r="BI126" i="4"/>
  <c r="BH126" i="4"/>
  <c r="BG126" i="4"/>
  <c r="BF126" i="4"/>
  <c r="T126" i="4"/>
  <c r="T125" i="4"/>
  <c r="R126" i="4"/>
  <c r="R125" i="4"/>
  <c r="P126" i="4"/>
  <c r="P125" i="4" s="1"/>
  <c r="J120" i="4"/>
  <c r="F119" i="4"/>
  <c r="F117" i="4"/>
  <c r="E115" i="4"/>
  <c r="J92" i="4"/>
  <c r="F91" i="4"/>
  <c r="F89" i="4"/>
  <c r="E87" i="4"/>
  <c r="J21" i="4"/>
  <c r="E21" i="4"/>
  <c r="J91" i="4" s="1"/>
  <c r="J20" i="4"/>
  <c r="J18" i="4"/>
  <c r="E18" i="4"/>
  <c r="F92" i="4"/>
  <c r="J17" i="4"/>
  <c r="J12" i="4"/>
  <c r="J89" i="4" s="1"/>
  <c r="E7" i="4"/>
  <c r="E113" i="4"/>
  <c r="J37" i="3"/>
  <c r="J36" i="3"/>
  <c r="AY96" i="1"/>
  <c r="J35" i="3"/>
  <c r="AX96" i="1"/>
  <c r="BI205" i="3"/>
  <c r="BH205" i="3"/>
  <c r="BG205" i="3"/>
  <c r="BF205" i="3"/>
  <c r="T205" i="3"/>
  <c r="T204" i="3"/>
  <c r="R205" i="3"/>
  <c r="R204" i="3"/>
  <c r="P205" i="3"/>
  <c r="P204" i="3" s="1"/>
  <c r="BI203" i="3"/>
  <c r="BH203" i="3"/>
  <c r="BG203" i="3"/>
  <c r="BF203" i="3"/>
  <c r="T203" i="3"/>
  <c r="R203" i="3"/>
  <c r="P203" i="3"/>
  <c r="BI202" i="3"/>
  <c r="BH202" i="3"/>
  <c r="BG202" i="3"/>
  <c r="BF202" i="3"/>
  <c r="T202" i="3"/>
  <c r="R202" i="3"/>
  <c r="P202" i="3"/>
  <c r="BI201" i="3"/>
  <c r="BH201" i="3"/>
  <c r="BG201" i="3"/>
  <c r="BF201" i="3"/>
  <c r="T201" i="3"/>
  <c r="R201" i="3"/>
  <c r="P201" i="3"/>
  <c r="BI200" i="3"/>
  <c r="BH200" i="3"/>
  <c r="BG200" i="3"/>
  <c r="BF200" i="3"/>
  <c r="T200" i="3"/>
  <c r="R200" i="3"/>
  <c r="P200" i="3"/>
  <c r="BI199" i="3"/>
  <c r="BH199" i="3"/>
  <c r="BG199" i="3"/>
  <c r="BF199" i="3"/>
  <c r="T199" i="3"/>
  <c r="R199" i="3"/>
  <c r="P199" i="3"/>
  <c r="BI198" i="3"/>
  <c r="BH198" i="3"/>
  <c r="BG198" i="3"/>
  <c r="BF198" i="3"/>
  <c r="T198" i="3"/>
  <c r="R198" i="3"/>
  <c r="P198" i="3"/>
  <c r="BI197" i="3"/>
  <c r="BH197" i="3"/>
  <c r="BG197" i="3"/>
  <c r="BF197" i="3"/>
  <c r="T197" i="3"/>
  <c r="R197" i="3"/>
  <c r="P197" i="3"/>
  <c r="BI196" i="3"/>
  <c r="BH196" i="3"/>
  <c r="BG196" i="3"/>
  <c r="BF196" i="3"/>
  <c r="T196" i="3"/>
  <c r="R196" i="3"/>
  <c r="P196" i="3"/>
  <c r="BI195" i="3"/>
  <c r="BH195" i="3"/>
  <c r="BG195" i="3"/>
  <c r="BF195" i="3"/>
  <c r="T195" i="3"/>
  <c r="R195" i="3"/>
  <c r="P195" i="3"/>
  <c r="BI194" i="3"/>
  <c r="BH194" i="3"/>
  <c r="BG194" i="3"/>
  <c r="BF194" i="3"/>
  <c r="T194" i="3"/>
  <c r="R194" i="3"/>
  <c r="P194" i="3"/>
  <c r="BI193" i="3"/>
  <c r="BH193" i="3"/>
  <c r="BG193" i="3"/>
  <c r="BF193" i="3"/>
  <c r="T193" i="3"/>
  <c r="R193" i="3"/>
  <c r="P193" i="3"/>
  <c r="BI192" i="3"/>
  <c r="BH192" i="3"/>
  <c r="BG192" i="3"/>
  <c r="BF192" i="3"/>
  <c r="T192" i="3"/>
  <c r="R192" i="3"/>
  <c r="P192" i="3"/>
  <c r="BI191" i="3"/>
  <c r="BH191" i="3"/>
  <c r="BG191" i="3"/>
  <c r="BF191" i="3"/>
  <c r="T191" i="3"/>
  <c r="R191" i="3"/>
  <c r="P191" i="3"/>
  <c r="BI190" i="3"/>
  <c r="BH190" i="3"/>
  <c r="BG190" i="3"/>
  <c r="BF190" i="3"/>
  <c r="T190" i="3"/>
  <c r="R190" i="3"/>
  <c r="P190" i="3"/>
  <c r="BI189" i="3"/>
  <c r="BH189" i="3"/>
  <c r="BG189" i="3"/>
  <c r="BF189" i="3"/>
  <c r="T189" i="3"/>
  <c r="R189" i="3"/>
  <c r="P189" i="3"/>
  <c r="BI188" i="3"/>
  <c r="BH188" i="3"/>
  <c r="BG188" i="3"/>
  <c r="BF188" i="3"/>
  <c r="T188" i="3"/>
  <c r="R188" i="3"/>
  <c r="P188" i="3"/>
  <c r="BI187" i="3"/>
  <c r="BH187" i="3"/>
  <c r="BG187" i="3"/>
  <c r="BF187" i="3"/>
  <c r="T187" i="3"/>
  <c r="R187" i="3"/>
  <c r="P187" i="3"/>
  <c r="BI186" i="3"/>
  <c r="BH186" i="3"/>
  <c r="BG186" i="3"/>
  <c r="BF186" i="3"/>
  <c r="T186" i="3"/>
  <c r="R186" i="3"/>
  <c r="P186" i="3"/>
  <c r="BI185" i="3"/>
  <c r="BH185" i="3"/>
  <c r="BG185" i="3"/>
  <c r="BF185" i="3"/>
  <c r="T185" i="3"/>
  <c r="R185" i="3"/>
  <c r="P185" i="3"/>
  <c r="BI184" i="3"/>
  <c r="BH184" i="3"/>
  <c r="BG184" i="3"/>
  <c r="BF184" i="3"/>
  <c r="T184" i="3"/>
  <c r="R184" i="3"/>
  <c r="P184" i="3"/>
  <c r="BI183" i="3"/>
  <c r="BH183" i="3"/>
  <c r="BG183" i="3"/>
  <c r="BF183" i="3"/>
  <c r="T183" i="3"/>
  <c r="R183" i="3"/>
  <c r="P183" i="3"/>
  <c r="BI182" i="3"/>
  <c r="BH182" i="3"/>
  <c r="BG182" i="3"/>
  <c r="BF182" i="3"/>
  <c r="T182" i="3"/>
  <c r="R182" i="3"/>
  <c r="P182" i="3"/>
  <c r="BI181" i="3"/>
  <c r="BH181" i="3"/>
  <c r="BG181" i="3"/>
  <c r="BF181" i="3"/>
  <c r="T181" i="3"/>
  <c r="R181" i="3"/>
  <c r="P181" i="3"/>
  <c r="BI180" i="3"/>
  <c r="BH180" i="3"/>
  <c r="BG180" i="3"/>
  <c r="BF180" i="3"/>
  <c r="T180" i="3"/>
  <c r="R180" i="3"/>
  <c r="P180" i="3"/>
  <c r="BI179" i="3"/>
  <c r="BH179" i="3"/>
  <c r="BG179" i="3"/>
  <c r="BF179" i="3"/>
  <c r="T179" i="3"/>
  <c r="R179" i="3"/>
  <c r="P179" i="3"/>
  <c r="BI178" i="3"/>
  <c r="BH178" i="3"/>
  <c r="BG178" i="3"/>
  <c r="BF178" i="3"/>
  <c r="T178" i="3"/>
  <c r="R178" i="3"/>
  <c r="P178" i="3"/>
  <c r="BI177" i="3"/>
  <c r="BH177" i="3"/>
  <c r="BG177" i="3"/>
  <c r="BF177" i="3"/>
  <c r="T177" i="3"/>
  <c r="R177" i="3"/>
  <c r="P177" i="3"/>
  <c r="BI176" i="3"/>
  <c r="BH176" i="3"/>
  <c r="BG176" i="3"/>
  <c r="BF176" i="3"/>
  <c r="T176" i="3"/>
  <c r="R176" i="3"/>
  <c r="P176" i="3"/>
  <c r="BI175" i="3"/>
  <c r="BH175" i="3"/>
  <c r="BG175" i="3"/>
  <c r="BF175" i="3"/>
  <c r="T175" i="3"/>
  <c r="R175" i="3"/>
  <c r="P175" i="3"/>
  <c r="BI174" i="3"/>
  <c r="BH174" i="3"/>
  <c r="BG174" i="3"/>
  <c r="BF174" i="3"/>
  <c r="T174" i="3"/>
  <c r="R174" i="3"/>
  <c r="P174" i="3"/>
  <c r="BI173" i="3"/>
  <c r="BH173" i="3"/>
  <c r="BG173" i="3"/>
  <c r="BF173" i="3"/>
  <c r="T173" i="3"/>
  <c r="R173" i="3"/>
  <c r="P173" i="3"/>
  <c r="BI172" i="3"/>
  <c r="BH172" i="3"/>
  <c r="BG172" i="3"/>
  <c r="BF172" i="3"/>
  <c r="T172" i="3"/>
  <c r="R172" i="3"/>
  <c r="P172" i="3"/>
  <c r="BI171" i="3"/>
  <c r="BH171" i="3"/>
  <c r="BG171" i="3"/>
  <c r="BF171" i="3"/>
  <c r="T171" i="3"/>
  <c r="R171" i="3"/>
  <c r="P171" i="3"/>
  <c r="BI170" i="3"/>
  <c r="BH170" i="3"/>
  <c r="BG170" i="3"/>
  <c r="BF170" i="3"/>
  <c r="T170" i="3"/>
  <c r="R170" i="3"/>
  <c r="P170" i="3"/>
  <c r="BI169" i="3"/>
  <c r="BH169" i="3"/>
  <c r="BG169" i="3"/>
  <c r="BF169" i="3"/>
  <c r="T169" i="3"/>
  <c r="R169" i="3"/>
  <c r="P169" i="3"/>
  <c r="BI168" i="3"/>
  <c r="BH168" i="3"/>
  <c r="BG168" i="3"/>
  <c r="BF168" i="3"/>
  <c r="T168" i="3"/>
  <c r="R168" i="3"/>
  <c r="P168" i="3"/>
  <c r="BI167" i="3"/>
  <c r="BH167" i="3"/>
  <c r="BG167" i="3"/>
  <c r="BF167" i="3"/>
  <c r="T167" i="3"/>
  <c r="R167" i="3"/>
  <c r="P167" i="3"/>
  <c r="BI166" i="3"/>
  <c r="BH166" i="3"/>
  <c r="BG166" i="3"/>
  <c r="BF166" i="3"/>
  <c r="T166" i="3"/>
  <c r="R166" i="3"/>
  <c r="P166" i="3"/>
  <c r="BI165" i="3"/>
  <c r="BH165" i="3"/>
  <c r="BG165" i="3"/>
  <c r="BF165" i="3"/>
  <c r="T165" i="3"/>
  <c r="R165" i="3"/>
  <c r="P165" i="3"/>
  <c r="BI164" i="3"/>
  <c r="BH164" i="3"/>
  <c r="BG164" i="3"/>
  <c r="BF164" i="3"/>
  <c r="T164" i="3"/>
  <c r="R164" i="3"/>
  <c r="P164" i="3"/>
  <c r="BI163" i="3"/>
  <c r="BH163" i="3"/>
  <c r="BG163" i="3"/>
  <c r="BF163" i="3"/>
  <c r="T163" i="3"/>
  <c r="R163" i="3"/>
  <c r="P163" i="3"/>
  <c r="BI162" i="3"/>
  <c r="BH162" i="3"/>
  <c r="BG162" i="3"/>
  <c r="BF162" i="3"/>
  <c r="T162" i="3"/>
  <c r="R162" i="3"/>
  <c r="P162" i="3"/>
  <c r="BI161" i="3"/>
  <c r="BH161" i="3"/>
  <c r="BG161" i="3"/>
  <c r="BF161" i="3"/>
  <c r="T161" i="3"/>
  <c r="R161" i="3"/>
  <c r="P161" i="3"/>
  <c r="BI160" i="3"/>
  <c r="BH160" i="3"/>
  <c r="BG160" i="3"/>
  <c r="BF160" i="3"/>
  <c r="T160" i="3"/>
  <c r="R160" i="3"/>
  <c r="P160" i="3"/>
  <c r="BI159" i="3"/>
  <c r="BH159" i="3"/>
  <c r="BG159" i="3"/>
  <c r="BF159" i="3"/>
  <c r="T159" i="3"/>
  <c r="R159" i="3"/>
  <c r="P159" i="3"/>
  <c r="BI158" i="3"/>
  <c r="BH158" i="3"/>
  <c r="BG158" i="3"/>
  <c r="BF158" i="3"/>
  <c r="T158" i="3"/>
  <c r="R158" i="3"/>
  <c r="P158" i="3"/>
  <c r="BI157" i="3"/>
  <c r="BH157" i="3"/>
  <c r="BG157" i="3"/>
  <c r="BF157" i="3"/>
  <c r="T157" i="3"/>
  <c r="R157" i="3"/>
  <c r="P157" i="3"/>
  <c r="BI156" i="3"/>
  <c r="BH156" i="3"/>
  <c r="BG156" i="3"/>
  <c r="BF156" i="3"/>
  <c r="T156" i="3"/>
  <c r="R156" i="3"/>
  <c r="P156" i="3"/>
  <c r="BI155" i="3"/>
  <c r="BH155" i="3"/>
  <c r="BG155" i="3"/>
  <c r="BF155" i="3"/>
  <c r="T155" i="3"/>
  <c r="R155" i="3"/>
  <c r="P155" i="3"/>
  <c r="BI154" i="3"/>
  <c r="BH154" i="3"/>
  <c r="BG154" i="3"/>
  <c r="BF154" i="3"/>
  <c r="T154" i="3"/>
  <c r="R154" i="3"/>
  <c r="P154" i="3"/>
  <c r="BI153" i="3"/>
  <c r="BH153" i="3"/>
  <c r="BG153" i="3"/>
  <c r="BF153" i="3"/>
  <c r="T153" i="3"/>
  <c r="R153" i="3"/>
  <c r="P153" i="3"/>
  <c r="BI152" i="3"/>
  <c r="BH152" i="3"/>
  <c r="BG152" i="3"/>
  <c r="BF152" i="3"/>
  <c r="T152" i="3"/>
  <c r="R152" i="3"/>
  <c r="P152" i="3"/>
  <c r="BI151" i="3"/>
  <c r="BH151" i="3"/>
  <c r="BG151" i="3"/>
  <c r="BF151" i="3"/>
  <c r="T151" i="3"/>
  <c r="R151" i="3"/>
  <c r="P151" i="3"/>
  <c r="BI150" i="3"/>
  <c r="BH150" i="3"/>
  <c r="BG150" i="3"/>
  <c r="BF150" i="3"/>
  <c r="T150" i="3"/>
  <c r="R150" i="3"/>
  <c r="P150" i="3"/>
  <c r="BI149" i="3"/>
  <c r="BH149" i="3"/>
  <c r="BG149" i="3"/>
  <c r="BF149" i="3"/>
  <c r="T149" i="3"/>
  <c r="R149" i="3"/>
  <c r="P149" i="3"/>
  <c r="BI148" i="3"/>
  <c r="BH148" i="3"/>
  <c r="BG148" i="3"/>
  <c r="BF148" i="3"/>
  <c r="T148" i="3"/>
  <c r="R148" i="3"/>
  <c r="P148" i="3"/>
  <c r="BI147" i="3"/>
  <c r="BH147" i="3"/>
  <c r="BG147" i="3"/>
  <c r="BF147" i="3"/>
  <c r="T147" i="3"/>
  <c r="R147" i="3"/>
  <c r="P147" i="3"/>
  <c r="BI146" i="3"/>
  <c r="BH146" i="3"/>
  <c r="BG146" i="3"/>
  <c r="BF146" i="3"/>
  <c r="T146" i="3"/>
  <c r="R146" i="3"/>
  <c r="P146" i="3"/>
  <c r="BI145" i="3"/>
  <c r="BH145" i="3"/>
  <c r="BG145" i="3"/>
  <c r="BF145" i="3"/>
  <c r="T145" i="3"/>
  <c r="R145" i="3"/>
  <c r="P145" i="3"/>
  <c r="BI144" i="3"/>
  <c r="BH144" i="3"/>
  <c r="BG144" i="3"/>
  <c r="BF144" i="3"/>
  <c r="T144" i="3"/>
  <c r="R144" i="3"/>
  <c r="P144" i="3"/>
  <c r="BI143" i="3"/>
  <c r="BH143" i="3"/>
  <c r="BG143" i="3"/>
  <c r="BF143" i="3"/>
  <c r="T143" i="3"/>
  <c r="R143" i="3"/>
  <c r="P143" i="3"/>
  <c r="BI142" i="3"/>
  <c r="BH142" i="3"/>
  <c r="BG142" i="3"/>
  <c r="BF142" i="3"/>
  <c r="T142" i="3"/>
  <c r="R142" i="3"/>
  <c r="P142" i="3"/>
  <c r="BI141" i="3"/>
  <c r="BH141" i="3"/>
  <c r="BG141" i="3"/>
  <c r="BF141" i="3"/>
  <c r="T141" i="3"/>
  <c r="R141" i="3"/>
  <c r="P141" i="3"/>
  <c r="BI140" i="3"/>
  <c r="BH140" i="3"/>
  <c r="BG140" i="3"/>
  <c r="BF140" i="3"/>
  <c r="T140" i="3"/>
  <c r="R140" i="3"/>
  <c r="P140" i="3"/>
  <c r="BI139" i="3"/>
  <c r="BH139" i="3"/>
  <c r="BG139" i="3"/>
  <c r="BF139" i="3"/>
  <c r="T139" i="3"/>
  <c r="R139" i="3"/>
  <c r="P139" i="3"/>
  <c r="BI138" i="3"/>
  <c r="BH138" i="3"/>
  <c r="BG138" i="3"/>
  <c r="BF138" i="3"/>
  <c r="T138" i="3"/>
  <c r="R138" i="3"/>
  <c r="P138" i="3"/>
  <c r="BI137" i="3"/>
  <c r="BH137" i="3"/>
  <c r="BG137" i="3"/>
  <c r="BF137" i="3"/>
  <c r="T137" i="3"/>
  <c r="R137" i="3"/>
  <c r="P137" i="3"/>
  <c r="BI136" i="3"/>
  <c r="BH136" i="3"/>
  <c r="BG136" i="3"/>
  <c r="BF136" i="3"/>
  <c r="T136" i="3"/>
  <c r="R136" i="3"/>
  <c r="P136" i="3"/>
  <c r="BI135" i="3"/>
  <c r="BH135" i="3"/>
  <c r="BG135" i="3"/>
  <c r="BF135" i="3"/>
  <c r="T135" i="3"/>
  <c r="R135" i="3"/>
  <c r="P135" i="3"/>
  <c r="BI134" i="3"/>
  <c r="BH134" i="3"/>
  <c r="BG134" i="3"/>
  <c r="BF134" i="3"/>
  <c r="T134" i="3"/>
  <c r="R134" i="3"/>
  <c r="P134" i="3"/>
  <c r="BI133" i="3"/>
  <c r="BH133" i="3"/>
  <c r="BG133" i="3"/>
  <c r="BF133" i="3"/>
  <c r="T133" i="3"/>
  <c r="R133" i="3"/>
  <c r="P133" i="3"/>
  <c r="BI132" i="3"/>
  <c r="BH132" i="3"/>
  <c r="BG132" i="3"/>
  <c r="BF132" i="3"/>
  <c r="T132" i="3"/>
  <c r="R132" i="3"/>
  <c r="P132" i="3"/>
  <c r="BI131" i="3"/>
  <c r="BH131" i="3"/>
  <c r="BG131" i="3"/>
  <c r="BF131" i="3"/>
  <c r="T131" i="3"/>
  <c r="R131" i="3"/>
  <c r="P131" i="3"/>
  <c r="BI130" i="3"/>
  <c r="BH130" i="3"/>
  <c r="BG130" i="3"/>
  <c r="BF130" i="3"/>
  <c r="T130" i="3"/>
  <c r="R130" i="3"/>
  <c r="P130" i="3"/>
  <c r="BI129" i="3"/>
  <c r="BH129" i="3"/>
  <c r="BG129" i="3"/>
  <c r="BF129" i="3"/>
  <c r="T129" i="3"/>
  <c r="R129" i="3"/>
  <c r="P129" i="3"/>
  <c r="BI128" i="3"/>
  <c r="BH128" i="3"/>
  <c r="BG128" i="3"/>
  <c r="BF128" i="3"/>
  <c r="T128" i="3"/>
  <c r="R128" i="3"/>
  <c r="P128" i="3"/>
  <c r="BI127" i="3"/>
  <c r="BH127" i="3"/>
  <c r="BG127" i="3"/>
  <c r="BF127" i="3"/>
  <c r="T127" i="3"/>
  <c r="R127" i="3"/>
  <c r="P127" i="3"/>
  <c r="BI126" i="3"/>
  <c r="BH126" i="3"/>
  <c r="BG126" i="3"/>
  <c r="BF126" i="3"/>
  <c r="T126" i="3"/>
  <c r="R126" i="3"/>
  <c r="P126" i="3"/>
  <c r="BI125" i="3"/>
  <c r="BH125" i="3"/>
  <c r="BG125" i="3"/>
  <c r="BF125" i="3"/>
  <c r="T125" i="3"/>
  <c r="R125" i="3"/>
  <c r="P125" i="3"/>
  <c r="BI124" i="3"/>
  <c r="BH124" i="3"/>
  <c r="BG124" i="3"/>
  <c r="BF124" i="3"/>
  <c r="T124" i="3"/>
  <c r="R124" i="3"/>
  <c r="P124" i="3"/>
  <c r="BI123" i="3"/>
  <c r="BH123" i="3"/>
  <c r="BG123" i="3"/>
  <c r="BF123" i="3"/>
  <c r="T123" i="3"/>
  <c r="R123" i="3"/>
  <c r="P123" i="3"/>
  <c r="BI122" i="3"/>
  <c r="BH122" i="3"/>
  <c r="BG122" i="3"/>
  <c r="BF122" i="3"/>
  <c r="T122" i="3"/>
  <c r="R122" i="3"/>
  <c r="P122" i="3"/>
  <c r="J116" i="3"/>
  <c r="F115" i="3"/>
  <c r="F113" i="3"/>
  <c r="E111" i="3"/>
  <c r="J92" i="3"/>
  <c r="F91" i="3"/>
  <c r="F89" i="3"/>
  <c r="E87" i="3"/>
  <c r="J21" i="3"/>
  <c r="E21" i="3"/>
  <c r="J115" i="3" s="1"/>
  <c r="J20" i="3"/>
  <c r="J18" i="3"/>
  <c r="E18" i="3"/>
  <c r="F116" i="3" s="1"/>
  <c r="J17" i="3"/>
  <c r="J12" i="3"/>
  <c r="J113" i="3" s="1"/>
  <c r="E7" i="3"/>
  <c r="E109" i="3"/>
  <c r="J37" i="2"/>
  <c r="J36" i="2"/>
  <c r="AY95" i="1" s="1"/>
  <c r="J35" i="2"/>
  <c r="AX95" i="1" s="1"/>
  <c r="BI169" i="2"/>
  <c r="BH169" i="2"/>
  <c r="BG169" i="2"/>
  <c r="BF169" i="2"/>
  <c r="T169" i="2"/>
  <c r="T168" i="2" s="1"/>
  <c r="R169" i="2"/>
  <c r="R168" i="2" s="1"/>
  <c r="P169" i="2"/>
  <c r="P168" i="2" s="1"/>
  <c r="BI167" i="2"/>
  <c r="BH167" i="2"/>
  <c r="BG167" i="2"/>
  <c r="BF167" i="2"/>
  <c r="T167" i="2"/>
  <c r="R167" i="2"/>
  <c r="P167" i="2"/>
  <c r="BI166" i="2"/>
  <c r="BH166" i="2"/>
  <c r="BG166" i="2"/>
  <c r="BF166" i="2"/>
  <c r="T166" i="2"/>
  <c r="R166" i="2"/>
  <c r="P166" i="2"/>
  <c r="BI165" i="2"/>
  <c r="BH165" i="2"/>
  <c r="BG165" i="2"/>
  <c r="BF165" i="2"/>
  <c r="T165" i="2"/>
  <c r="R165" i="2"/>
  <c r="P165" i="2"/>
  <c r="BI164" i="2"/>
  <c r="BH164" i="2"/>
  <c r="BG164" i="2"/>
  <c r="BF164" i="2"/>
  <c r="T164" i="2"/>
  <c r="R164" i="2"/>
  <c r="P164" i="2"/>
  <c r="BI162" i="2"/>
  <c r="BH162" i="2"/>
  <c r="BG162" i="2"/>
  <c r="BF162" i="2"/>
  <c r="T162" i="2"/>
  <c r="R162" i="2"/>
  <c r="P162" i="2"/>
  <c r="BI161" i="2"/>
  <c r="BH161" i="2"/>
  <c r="BG161" i="2"/>
  <c r="BF161" i="2"/>
  <c r="T161" i="2"/>
  <c r="R161" i="2"/>
  <c r="P161" i="2"/>
  <c r="BI160" i="2"/>
  <c r="BH160" i="2"/>
  <c r="BG160" i="2"/>
  <c r="BF160" i="2"/>
  <c r="T160" i="2"/>
  <c r="R160" i="2"/>
  <c r="P160" i="2"/>
  <c r="BI159" i="2"/>
  <c r="BH159" i="2"/>
  <c r="BG159" i="2"/>
  <c r="BF159" i="2"/>
  <c r="T159" i="2"/>
  <c r="R159" i="2"/>
  <c r="P159" i="2"/>
  <c r="BI158" i="2"/>
  <c r="BH158" i="2"/>
  <c r="BG158" i="2"/>
  <c r="BF158" i="2"/>
  <c r="T158" i="2"/>
  <c r="R158" i="2"/>
  <c r="P158" i="2"/>
  <c r="BI157" i="2"/>
  <c r="BH157" i="2"/>
  <c r="BG157" i="2"/>
  <c r="BF157" i="2"/>
  <c r="T157" i="2"/>
  <c r="R157" i="2"/>
  <c r="P157" i="2"/>
  <c r="BI156" i="2"/>
  <c r="BH156" i="2"/>
  <c r="BG156" i="2"/>
  <c r="BF156" i="2"/>
  <c r="T156" i="2"/>
  <c r="R156" i="2"/>
  <c r="P156" i="2"/>
  <c r="BI155" i="2"/>
  <c r="BH155" i="2"/>
  <c r="BG155" i="2"/>
  <c r="BF155" i="2"/>
  <c r="T155" i="2"/>
  <c r="R155" i="2"/>
  <c r="P155" i="2"/>
  <c r="BI154" i="2"/>
  <c r="BH154" i="2"/>
  <c r="BG154" i="2"/>
  <c r="BF154" i="2"/>
  <c r="T154" i="2"/>
  <c r="R154" i="2"/>
  <c r="P154" i="2"/>
  <c r="BI152" i="2"/>
  <c r="BH152" i="2"/>
  <c r="BG152" i="2"/>
  <c r="BF152" i="2"/>
  <c r="T152" i="2"/>
  <c r="R152" i="2"/>
  <c r="P152" i="2"/>
  <c r="BI151" i="2"/>
  <c r="BH151" i="2"/>
  <c r="BG151" i="2"/>
  <c r="BF151" i="2"/>
  <c r="T151" i="2"/>
  <c r="R151" i="2"/>
  <c r="P151" i="2"/>
  <c r="BI150" i="2"/>
  <c r="BH150" i="2"/>
  <c r="BG150" i="2"/>
  <c r="BF150" i="2"/>
  <c r="T150" i="2"/>
  <c r="R150" i="2"/>
  <c r="P150" i="2"/>
  <c r="BI149" i="2"/>
  <c r="BH149" i="2"/>
  <c r="BG149" i="2"/>
  <c r="BF149" i="2"/>
  <c r="T149" i="2"/>
  <c r="R149" i="2"/>
  <c r="P149" i="2"/>
  <c r="BI148" i="2"/>
  <c r="BH148" i="2"/>
  <c r="BG148" i="2"/>
  <c r="BF148" i="2"/>
  <c r="T148" i="2"/>
  <c r="R148" i="2"/>
  <c r="P148" i="2"/>
  <c r="BI147" i="2"/>
  <c r="BH147" i="2"/>
  <c r="BG147" i="2"/>
  <c r="BF147" i="2"/>
  <c r="T147" i="2"/>
  <c r="R147" i="2"/>
  <c r="P147" i="2"/>
  <c r="BI146" i="2"/>
  <c r="BH146" i="2"/>
  <c r="F36" i="2" s="1"/>
  <c r="BG146" i="2"/>
  <c r="BF146" i="2"/>
  <c r="J34" i="2" s="1"/>
  <c r="T146" i="2"/>
  <c r="R146" i="2"/>
  <c r="P146" i="2"/>
  <c r="BI145" i="2"/>
  <c r="BH145" i="2"/>
  <c r="BG145" i="2"/>
  <c r="BF145" i="2"/>
  <c r="T145" i="2"/>
  <c r="R145" i="2"/>
  <c r="P145" i="2"/>
  <c r="BI143" i="2"/>
  <c r="BH143" i="2"/>
  <c r="BG143" i="2"/>
  <c r="BF143" i="2"/>
  <c r="T143" i="2"/>
  <c r="R143" i="2"/>
  <c r="P143" i="2"/>
  <c r="BI142" i="2"/>
  <c r="BH142" i="2"/>
  <c r="BG142" i="2"/>
  <c r="BF142" i="2"/>
  <c r="T142" i="2"/>
  <c r="R142" i="2"/>
  <c r="P142" i="2"/>
  <c r="BI141" i="2"/>
  <c r="BH141" i="2"/>
  <c r="BG141" i="2"/>
  <c r="BF141" i="2"/>
  <c r="T141" i="2"/>
  <c r="R141" i="2"/>
  <c r="P141" i="2"/>
  <c r="BI140" i="2"/>
  <c r="BH140" i="2"/>
  <c r="BG140" i="2"/>
  <c r="BF140" i="2"/>
  <c r="T140" i="2"/>
  <c r="R140" i="2"/>
  <c r="P140" i="2"/>
  <c r="BI139" i="2"/>
  <c r="BH139" i="2"/>
  <c r="BG139" i="2"/>
  <c r="BF139" i="2"/>
  <c r="T139" i="2"/>
  <c r="R139" i="2"/>
  <c r="P139" i="2"/>
  <c r="BI138" i="2"/>
  <c r="BH138" i="2"/>
  <c r="BG138" i="2"/>
  <c r="BF138" i="2"/>
  <c r="T138" i="2"/>
  <c r="R138" i="2"/>
  <c r="P138" i="2"/>
  <c r="BI137" i="2"/>
  <c r="BH137" i="2"/>
  <c r="BG137" i="2"/>
  <c r="BF137" i="2"/>
  <c r="T137" i="2"/>
  <c r="R137" i="2"/>
  <c r="P137" i="2"/>
  <c r="BI136" i="2"/>
  <c r="BH136" i="2"/>
  <c r="BG136" i="2"/>
  <c r="BF136" i="2"/>
  <c r="T136" i="2"/>
  <c r="R136" i="2"/>
  <c r="P136" i="2"/>
  <c r="BI135" i="2"/>
  <c r="BH135" i="2"/>
  <c r="BG135" i="2"/>
  <c r="BF135" i="2"/>
  <c r="T135" i="2"/>
  <c r="R135" i="2"/>
  <c r="P135" i="2"/>
  <c r="BI134" i="2"/>
  <c r="BH134" i="2"/>
  <c r="BG134" i="2"/>
  <c r="BF134" i="2"/>
  <c r="T134" i="2"/>
  <c r="R134" i="2"/>
  <c r="P134" i="2"/>
  <c r="BI133" i="2"/>
  <c r="BH133" i="2"/>
  <c r="BG133" i="2"/>
  <c r="BF133" i="2"/>
  <c r="T133" i="2"/>
  <c r="R133" i="2"/>
  <c r="P133" i="2"/>
  <c r="BI132" i="2"/>
  <c r="BH132" i="2"/>
  <c r="BG132" i="2"/>
  <c r="BF132" i="2"/>
  <c r="T132" i="2"/>
  <c r="R132" i="2"/>
  <c r="P132" i="2"/>
  <c r="BI131" i="2"/>
  <c r="BH131" i="2"/>
  <c r="BG131" i="2"/>
  <c r="BF131" i="2"/>
  <c r="T131" i="2"/>
  <c r="R131" i="2"/>
  <c r="P131" i="2"/>
  <c r="BI130" i="2"/>
  <c r="BH130" i="2"/>
  <c r="BG130" i="2"/>
  <c r="BF130" i="2"/>
  <c r="T130" i="2"/>
  <c r="R130" i="2"/>
  <c r="P130" i="2"/>
  <c r="BI129" i="2"/>
  <c r="BH129" i="2"/>
  <c r="BG129" i="2"/>
  <c r="BF129" i="2"/>
  <c r="T129" i="2"/>
  <c r="R129" i="2"/>
  <c r="P129" i="2"/>
  <c r="BI128" i="2"/>
  <c r="BH128" i="2"/>
  <c r="BG128" i="2"/>
  <c r="BF128" i="2"/>
  <c r="T128" i="2"/>
  <c r="R128" i="2"/>
  <c r="P128" i="2"/>
  <c r="BI127" i="2"/>
  <c r="BH127" i="2"/>
  <c r="BG127" i="2"/>
  <c r="BF127" i="2"/>
  <c r="T127" i="2"/>
  <c r="R127" i="2"/>
  <c r="P127" i="2"/>
  <c r="BI126" i="2"/>
  <c r="BH126" i="2"/>
  <c r="BG126" i="2"/>
  <c r="BF126" i="2"/>
  <c r="T126" i="2"/>
  <c r="R126" i="2"/>
  <c r="P126" i="2"/>
  <c r="BI125" i="2"/>
  <c r="BH125" i="2"/>
  <c r="BG125" i="2"/>
  <c r="BF125" i="2"/>
  <c r="T125" i="2"/>
  <c r="R125" i="2"/>
  <c r="P125" i="2"/>
  <c r="J119" i="2"/>
  <c r="F118" i="2"/>
  <c r="F116" i="2"/>
  <c r="E114" i="2"/>
  <c r="J92" i="2"/>
  <c r="F91" i="2"/>
  <c r="F89" i="2"/>
  <c r="E87" i="2"/>
  <c r="J21" i="2"/>
  <c r="E21" i="2"/>
  <c r="J118" i="2"/>
  <c r="J20" i="2"/>
  <c r="J18" i="2"/>
  <c r="E18" i="2"/>
  <c r="F119" i="2" s="1"/>
  <c r="J17" i="2"/>
  <c r="J12" i="2"/>
  <c r="J116" i="2" s="1"/>
  <c r="E7" i="2"/>
  <c r="E112" i="2" s="1"/>
  <c r="L90" i="1"/>
  <c r="AM90" i="1"/>
  <c r="AM89" i="1"/>
  <c r="L89" i="1"/>
  <c r="AM87" i="1"/>
  <c r="L87" i="1"/>
  <c r="L85" i="1"/>
  <c r="L84" i="1"/>
  <c r="BK145" i="2"/>
  <c r="BK140" i="2"/>
  <c r="BK136" i="2"/>
  <c r="J132" i="2"/>
  <c r="BK128" i="2"/>
  <c r="BK205" i="3"/>
  <c r="BK189" i="3"/>
  <c r="J170" i="3"/>
  <c r="BK134" i="3"/>
  <c r="J184" i="3"/>
  <c r="J153" i="3"/>
  <c r="J127" i="3"/>
  <c r="J175" i="3"/>
  <c r="BK149" i="3"/>
  <c r="J196" i="3"/>
  <c r="BK157" i="3"/>
  <c r="J186" i="3"/>
  <c r="J167" i="3"/>
  <c r="J142" i="3"/>
  <c r="BK203" i="3"/>
  <c r="BK186" i="3"/>
  <c r="BK156" i="3"/>
  <c r="BK201" i="3"/>
  <c r="J183" i="3"/>
  <c r="BK151" i="3"/>
  <c r="BK194" i="3"/>
  <c r="BK159" i="3"/>
  <c r="BK122" i="3"/>
  <c r="J133" i="4"/>
  <c r="J131" i="4"/>
  <c r="J138" i="4"/>
  <c r="J143" i="4"/>
  <c r="BK133" i="4"/>
  <c r="J167" i="2"/>
  <c r="J166" i="2"/>
  <c r="BK162" i="2"/>
  <c r="J160" i="2"/>
  <c r="J157" i="2"/>
  <c r="BK154" i="2"/>
  <c r="J151" i="2"/>
  <c r="BK148" i="2"/>
  <c r="J146" i="2"/>
  <c r="J141" i="2"/>
  <c r="BK135" i="2"/>
  <c r="BK131" i="2"/>
  <c r="J128" i="2"/>
  <c r="AS94" i="1"/>
  <c r="BK175" i="3"/>
  <c r="J164" i="3"/>
  <c r="BK128" i="3"/>
  <c r="BK173" i="3"/>
  <c r="J133" i="3"/>
  <c r="BK179" i="3"/>
  <c r="J150" i="3"/>
  <c r="BK135" i="3"/>
  <c r="J168" i="3"/>
  <c r="J192" i="3"/>
  <c r="BK176" i="3"/>
  <c r="BK152" i="3"/>
  <c r="J126" i="3"/>
  <c r="J188" i="3"/>
  <c r="BK166" i="3"/>
  <c r="BK143" i="3"/>
  <c r="BK192" i="3"/>
  <c r="BK171" i="3"/>
  <c r="BK142" i="3"/>
  <c r="BK193" i="3"/>
  <c r="J151" i="3"/>
  <c r="J123" i="3"/>
  <c r="BK136" i="4"/>
  <c r="BK143" i="4"/>
  <c r="BK138" i="4"/>
  <c r="J137" i="4"/>
  <c r="BK141" i="4"/>
  <c r="J128" i="4"/>
  <c r="J147" i="2"/>
  <c r="J142" i="2"/>
  <c r="BK137" i="2"/>
  <c r="J134" i="2"/>
  <c r="J130" i="2"/>
  <c r="BK127" i="2"/>
  <c r="F37" i="2"/>
  <c r="BK200" i="3"/>
  <c r="J155" i="3"/>
  <c r="BK136" i="3"/>
  <c r="BK183" i="3"/>
  <c r="J147" i="3"/>
  <c r="BK180" i="3"/>
  <c r="BK141" i="3"/>
  <c r="J193" i="3"/>
  <c r="J172" i="3"/>
  <c r="J146" i="3"/>
  <c r="BK199" i="3"/>
  <c r="BK160" i="3"/>
  <c r="J129" i="3"/>
  <c r="BK169" i="3"/>
  <c r="BK129" i="3"/>
  <c r="J139" i="4"/>
  <c r="BK149" i="4"/>
  <c r="BK126" i="4"/>
  <c r="J130" i="4"/>
  <c r="BK146" i="4"/>
  <c r="BK131" i="4"/>
  <c r="J124" i="5"/>
  <c r="BK125" i="5"/>
  <c r="J169" i="2"/>
  <c r="BK165" i="2"/>
  <c r="J161" i="2"/>
  <c r="BK158" i="2"/>
  <c r="J156" i="2"/>
  <c r="BK152" i="2"/>
  <c r="J150" i="2"/>
  <c r="BK147" i="2"/>
  <c r="J143" i="2"/>
  <c r="BK138" i="2"/>
  <c r="BK133" i="2"/>
  <c r="J129" i="2"/>
  <c r="J125" i="2"/>
  <c r="J199" i="3"/>
  <c r="BK172" i="3"/>
  <c r="J137" i="3"/>
  <c r="BK185" i="3"/>
  <c r="J158" i="3"/>
  <c r="J205" i="3"/>
  <c r="BK164" i="3"/>
  <c r="J197" i="3"/>
  <c r="BK161" i="3"/>
  <c r="BK133" i="3"/>
  <c r="BK181" i="3"/>
  <c r="J163" i="3"/>
  <c r="BK140" i="3"/>
  <c r="BK197" i="3"/>
  <c r="J174" i="3"/>
  <c r="J148" i="3"/>
  <c r="J128" i="3"/>
  <c r="BK195" i="3"/>
  <c r="J154" i="3"/>
  <c r="BK131" i="3"/>
  <c r="BK174" i="3"/>
  <c r="J130" i="3"/>
  <c r="BK137" i="4"/>
  <c r="J132" i="4"/>
  <c r="BK134" i="4"/>
  <c r="J146" i="4"/>
  <c r="J128" i="5"/>
  <c r="BK169" i="2"/>
  <c r="J164" i="2"/>
  <c r="BK160" i="2"/>
  <c r="J158" i="2"/>
  <c r="BK155" i="2"/>
  <c r="J152" i="2"/>
  <c r="BK149" i="2"/>
  <c r="BK142" i="2"/>
  <c r="J139" i="2"/>
  <c r="J135" i="2"/>
  <c r="J131" i="2"/>
  <c r="J127" i="2"/>
  <c r="J201" i="3"/>
  <c r="J176" i="3"/>
  <c r="J138" i="3"/>
  <c r="J194" i="3"/>
  <c r="J161" i="3"/>
  <c r="J143" i="3"/>
  <c r="BK190" i="3"/>
  <c r="J160" i="3"/>
  <c r="J145" i="3"/>
  <c r="J189" i="3"/>
  <c r="BK153" i="3"/>
  <c r="BK191" i="3"/>
  <c r="BK162" i="3"/>
  <c r="BK130" i="3"/>
  <c r="BK177" i="3"/>
  <c r="BK147" i="3"/>
  <c r="BK127" i="3"/>
  <c r="J179" i="3"/>
  <c r="BK150" i="3"/>
  <c r="BK125" i="3"/>
  <c r="J162" i="3"/>
  <c r="BK126" i="3"/>
  <c r="BK132" i="4"/>
  <c r="J135" i="4"/>
  <c r="BK145" i="4"/>
  <c r="BK139" i="4"/>
  <c r="J140" i="4"/>
  <c r="J125" i="5"/>
  <c r="BK123" i="5"/>
  <c r="BK167" i="2"/>
  <c r="J165" i="2"/>
  <c r="J162" i="2"/>
  <c r="J159" i="2"/>
  <c r="BK156" i="2"/>
  <c r="J154" i="2"/>
  <c r="BK150" i="2"/>
  <c r="J148" i="2"/>
  <c r="J145" i="2"/>
  <c r="J140" i="2"/>
  <c r="J136" i="2"/>
  <c r="BK132" i="2"/>
  <c r="BK125" i="2"/>
  <c r="BK202" i="3"/>
  <c r="J180" i="3"/>
  <c r="J159" i="3"/>
  <c r="J198" i="3"/>
  <c r="J157" i="3"/>
  <c r="J124" i="3"/>
  <c r="BK170" i="3"/>
  <c r="J141" i="3"/>
  <c r="J191" i="3"/>
  <c r="J149" i="3"/>
  <c r="BK123" i="3"/>
  <c r="J173" i="3"/>
  <c r="J144" i="3"/>
  <c r="J190" i="3"/>
  <c r="BK168" i="3"/>
  <c r="J132" i="3"/>
  <c r="BK187" i="3"/>
  <c r="BK167" i="3"/>
  <c r="BK138" i="3"/>
  <c r="J165" i="3"/>
  <c r="J136" i="3"/>
  <c r="J149" i="4"/>
  <c r="BK140" i="4"/>
  <c r="J142" i="4"/>
  <c r="BK135" i="4"/>
  <c r="J136" i="4"/>
  <c r="J123" i="5"/>
  <c r="BK166" i="2"/>
  <c r="BK164" i="2"/>
  <c r="BK161" i="2"/>
  <c r="BK159" i="2"/>
  <c r="BK157" i="2"/>
  <c r="J155" i="2"/>
  <c r="BK151" i="2"/>
  <c r="J149" i="2"/>
  <c r="BK146" i="2"/>
  <c r="BK141" i="2"/>
  <c r="J138" i="2"/>
  <c r="BK134" i="2"/>
  <c r="BK130" i="2"/>
  <c r="BK126" i="2"/>
  <c r="BK163" i="3"/>
  <c r="J131" i="3"/>
  <c r="BK178" i="3"/>
  <c r="BK145" i="3"/>
  <c r="J202" i="3"/>
  <c r="BK158" i="3"/>
  <c r="BK144" i="3"/>
  <c r="J185" i="3"/>
  <c r="J135" i="3"/>
  <c r="J177" i="3"/>
  <c r="J156" i="3"/>
  <c r="BK137" i="3"/>
  <c r="BK196" i="3"/>
  <c r="BK155" i="3"/>
  <c r="J122" i="3"/>
  <c r="J178" i="3"/>
  <c r="BK139" i="3"/>
  <c r="BK188" i="3"/>
  <c r="J139" i="3"/>
  <c r="J150" i="4"/>
  <c r="J126" i="4"/>
  <c r="BK151" i="4"/>
  <c r="J151" i="4"/>
  <c r="BK142" i="4"/>
  <c r="BK150" i="4"/>
  <c r="BK124" i="5"/>
  <c r="F35" i="2"/>
  <c r="BK143" i="2"/>
  <c r="BK139" i="2"/>
  <c r="J137" i="2"/>
  <c r="J133" i="2"/>
  <c r="BK129" i="2"/>
  <c r="J126" i="2"/>
  <c r="J203" i="3"/>
  <c r="J187" i="3"/>
  <c r="J166" i="3"/>
  <c r="BK146" i="3"/>
  <c r="J195" i="3"/>
  <c r="J169" i="3"/>
  <c r="BK132" i="3"/>
  <c r="BK198" i="3"/>
  <c r="BK154" i="3"/>
  <c r="BK124" i="3"/>
  <c r="J181" i="3"/>
  <c r="J134" i="3"/>
  <c r="J171" i="3"/>
  <c r="BK148" i="3"/>
  <c r="J200" i="3"/>
  <c r="BK184" i="3"/>
  <c r="J152" i="3"/>
  <c r="J125" i="3"/>
  <c r="BK182" i="3"/>
  <c r="BK165" i="3"/>
  <c r="J182" i="3"/>
  <c r="J140" i="3"/>
  <c r="J134" i="4"/>
  <c r="BK128" i="4"/>
  <c r="J141" i="4"/>
  <c r="J145" i="4"/>
  <c r="BK130" i="4"/>
  <c r="BK128" i="5"/>
  <c r="F34" i="2" l="1"/>
  <c r="BA95" i="1" s="1"/>
  <c r="T144" i="2"/>
  <c r="P163" i="2"/>
  <c r="BK129" i="4"/>
  <c r="J129" i="4" s="1"/>
  <c r="J100" i="4" s="1"/>
  <c r="BK144" i="4"/>
  <c r="J144" i="4" s="1"/>
  <c r="J101" i="4" s="1"/>
  <c r="P148" i="4"/>
  <c r="P147" i="4" s="1"/>
  <c r="T124" i="2"/>
  <c r="T153" i="2"/>
  <c r="T121" i="3"/>
  <c r="T120" i="3"/>
  <c r="T119" i="3" s="1"/>
  <c r="P144" i="4"/>
  <c r="R148" i="4"/>
  <c r="R147" i="4"/>
  <c r="R124" i="2"/>
  <c r="R153" i="2"/>
  <c r="P121" i="3"/>
  <c r="P120" i="3"/>
  <c r="P119" i="3" s="1"/>
  <c r="AU96" i="1" s="1"/>
  <c r="T129" i="4"/>
  <c r="T124" i="4"/>
  <c r="BK148" i="4"/>
  <c r="J148" i="4"/>
  <c r="J103" i="4"/>
  <c r="P124" i="2"/>
  <c r="P153" i="2"/>
  <c r="T144" i="4"/>
  <c r="BK124" i="2"/>
  <c r="J124" i="2"/>
  <c r="J98" i="2" s="1"/>
  <c r="BK153" i="2"/>
  <c r="J153" i="2"/>
  <c r="J100" i="2" s="1"/>
  <c r="P129" i="4"/>
  <c r="P124" i="4" s="1"/>
  <c r="P123" i="4" s="1"/>
  <c r="AU97" i="1" s="1"/>
  <c r="BK122" i="5"/>
  <c r="J122" i="5"/>
  <c r="J98" i="5"/>
  <c r="R144" i="2"/>
  <c r="BK163" i="2"/>
  <c r="J163" i="2" s="1"/>
  <c r="J101" i="2" s="1"/>
  <c r="R122" i="5"/>
  <c r="R121" i="5" s="1"/>
  <c r="R120" i="5" s="1"/>
  <c r="P144" i="2"/>
  <c r="T163" i="2"/>
  <c r="R121" i="3"/>
  <c r="R120" i="3" s="1"/>
  <c r="R119" i="3" s="1"/>
  <c r="R129" i="4"/>
  <c r="R124" i="4" s="1"/>
  <c r="R123" i="4" s="1"/>
  <c r="R144" i="4"/>
  <c r="T148" i="4"/>
  <c r="T147" i="4"/>
  <c r="T123" i="4" s="1"/>
  <c r="P122" i="5"/>
  <c r="P121" i="5"/>
  <c r="P120" i="5"/>
  <c r="AU98" i="1" s="1"/>
  <c r="BK144" i="2"/>
  <c r="BK123" i="2" s="1"/>
  <c r="J123" i="2" s="1"/>
  <c r="J97" i="2" s="1"/>
  <c r="J144" i="2"/>
  <c r="J99" i="2" s="1"/>
  <c r="R163" i="2"/>
  <c r="BK121" i="3"/>
  <c r="J121" i="3" s="1"/>
  <c r="J98" i="3" s="1"/>
  <c r="T122" i="5"/>
  <c r="T121" i="5"/>
  <c r="T120" i="5"/>
  <c r="BK204" i="3"/>
  <c r="J204" i="3"/>
  <c r="J99" i="3" s="1"/>
  <c r="BK125" i="4"/>
  <c r="J125" i="4"/>
  <c r="J98" i="4" s="1"/>
  <c r="BK168" i="2"/>
  <c r="J168" i="2"/>
  <c r="J102" i="2" s="1"/>
  <c r="BK127" i="4"/>
  <c r="J127" i="4" s="1"/>
  <c r="J99" i="4" s="1"/>
  <c r="BK127" i="5"/>
  <c r="J127" i="5" s="1"/>
  <c r="J100" i="5" s="1"/>
  <c r="J89" i="5"/>
  <c r="E110" i="5"/>
  <c r="BK147" i="4"/>
  <c r="J147" i="4" s="1"/>
  <c r="J102" i="4" s="1"/>
  <c r="J91" i="5"/>
  <c r="BE124" i="5"/>
  <c r="F117" i="5"/>
  <c r="BE123" i="5"/>
  <c r="BE125" i="5"/>
  <c r="BE128" i="5"/>
  <c r="F120" i="4"/>
  <c r="BE128" i="4"/>
  <c r="BE134" i="4"/>
  <c r="BE133" i="4"/>
  <c r="BE135" i="4"/>
  <c r="BE141" i="4"/>
  <c r="BE150" i="4"/>
  <c r="J117" i="4"/>
  <c r="BE138" i="4"/>
  <c r="BE143" i="4"/>
  <c r="BE149" i="4"/>
  <c r="E85" i="4"/>
  <c r="BE126" i="4"/>
  <c r="BE136" i="4"/>
  <c r="BE137" i="4"/>
  <c r="J119" i="4"/>
  <c r="BE131" i="4"/>
  <c r="BE132" i="4"/>
  <c r="BE139" i="4"/>
  <c r="BE140" i="4"/>
  <c r="BE130" i="4"/>
  <c r="BE142" i="4"/>
  <c r="BE145" i="4"/>
  <c r="BE146" i="4"/>
  <c r="BE151" i="4"/>
  <c r="BE148" i="3"/>
  <c r="BE149" i="3"/>
  <c r="BE155" i="3"/>
  <c r="BE157" i="3"/>
  <c r="BE171" i="3"/>
  <c r="BE172" i="3"/>
  <c r="BE176" i="3"/>
  <c r="BE179" i="3"/>
  <c r="BE180" i="3"/>
  <c r="BE189" i="3"/>
  <c r="BE191" i="3"/>
  <c r="BE196" i="3"/>
  <c r="BE197" i="3"/>
  <c r="BE198" i="3"/>
  <c r="BE133" i="3"/>
  <c r="BE146" i="3"/>
  <c r="BE174" i="3"/>
  <c r="BE188" i="3"/>
  <c r="BE200" i="3"/>
  <c r="BE203" i="3"/>
  <c r="E85" i="3"/>
  <c r="J91" i="3"/>
  <c r="BE129" i="3"/>
  <c r="BE136" i="3"/>
  <c r="BE137" i="3"/>
  <c r="BE140" i="3"/>
  <c r="BE151" i="3"/>
  <c r="BE153" i="3"/>
  <c r="BE158" i="3"/>
  <c r="BE160" i="3"/>
  <c r="BE161" i="3"/>
  <c r="BE169" i="3"/>
  <c r="BE175" i="3"/>
  <c r="BE181" i="3"/>
  <c r="BE201" i="3"/>
  <c r="BE202" i="3"/>
  <c r="J89" i="3"/>
  <c r="BE123" i="3"/>
  <c r="BE124" i="3"/>
  <c r="BE150" i="3"/>
  <c r="BE159" i="3"/>
  <c r="BE170" i="3"/>
  <c r="BE178" i="3"/>
  <c r="BE195" i="3"/>
  <c r="F92" i="3"/>
  <c r="BE128" i="3"/>
  <c r="BE138" i="3"/>
  <c r="BE145" i="3"/>
  <c r="BE163" i="3"/>
  <c r="BE164" i="3"/>
  <c r="BE177" i="3"/>
  <c r="BE194" i="3"/>
  <c r="BE122" i="3"/>
  <c r="BE127" i="3"/>
  <c r="BE130" i="3"/>
  <c r="BE131" i="3"/>
  <c r="BE132" i="3"/>
  <c r="BE142" i="3"/>
  <c r="BE147" i="3"/>
  <c r="BE156" i="3"/>
  <c r="BE162" i="3"/>
  <c r="BE165" i="3"/>
  <c r="BE166" i="3"/>
  <c r="BE173" i="3"/>
  <c r="BE192" i="3"/>
  <c r="BE193" i="3"/>
  <c r="BE199" i="3"/>
  <c r="BE205" i="3"/>
  <c r="BE125" i="3"/>
  <c r="BE134" i="3"/>
  <c r="BE135" i="3"/>
  <c r="BE141" i="3"/>
  <c r="BE154" i="3"/>
  <c r="BE167" i="3"/>
  <c r="BE186" i="3"/>
  <c r="BE187" i="3"/>
  <c r="BE190" i="3"/>
  <c r="BE126" i="3"/>
  <c r="BE139" i="3"/>
  <c r="BE143" i="3"/>
  <c r="BE144" i="3"/>
  <c r="BE152" i="3"/>
  <c r="BE168" i="3"/>
  <c r="BE182" i="3"/>
  <c r="BE183" i="3"/>
  <c r="BE184" i="3"/>
  <c r="BE185" i="3"/>
  <c r="BB95" i="1"/>
  <c r="E85" i="2"/>
  <c r="J89" i="2"/>
  <c r="J91" i="2"/>
  <c r="F92" i="2"/>
  <c r="BE125" i="2"/>
  <c r="BE126" i="2"/>
  <c r="BE127" i="2"/>
  <c r="BE128" i="2"/>
  <c r="BE129" i="2"/>
  <c r="BE130" i="2"/>
  <c r="BE131" i="2"/>
  <c r="BE132" i="2"/>
  <c r="BE133" i="2"/>
  <c r="BE134" i="2"/>
  <c r="BE135" i="2"/>
  <c r="BE136" i="2"/>
  <c r="BE137" i="2"/>
  <c r="BE138" i="2"/>
  <c r="BE139" i="2"/>
  <c r="BE140" i="2"/>
  <c r="BE141" i="2"/>
  <c r="BE142" i="2"/>
  <c r="BE143" i="2"/>
  <c r="BE145" i="2"/>
  <c r="BE146" i="2"/>
  <c r="BE147" i="2"/>
  <c r="BE148" i="2"/>
  <c r="BE149" i="2"/>
  <c r="BE150" i="2"/>
  <c r="BE151" i="2"/>
  <c r="BE152" i="2"/>
  <c r="BE154" i="2"/>
  <c r="BE155" i="2"/>
  <c r="BE156" i="2"/>
  <c r="BE157" i="2"/>
  <c r="BE158" i="2"/>
  <c r="BE159" i="2"/>
  <c r="BE160" i="2"/>
  <c r="BE161" i="2"/>
  <c r="BE162" i="2"/>
  <c r="BE164" i="2"/>
  <c r="BE165" i="2"/>
  <c r="BE166" i="2"/>
  <c r="BE167" i="2"/>
  <c r="BE169" i="2"/>
  <c r="BC95" i="1"/>
  <c r="AW95" i="1"/>
  <c r="BD95" i="1"/>
  <c r="F34" i="4"/>
  <c r="BA97" i="1" s="1"/>
  <c r="F36" i="4"/>
  <c r="BC97" i="1" s="1"/>
  <c r="F35" i="5"/>
  <c r="BB98" i="1"/>
  <c r="F34" i="3"/>
  <c r="BA96" i="1"/>
  <c r="F36" i="3"/>
  <c r="BC96" i="1" s="1"/>
  <c r="F37" i="3"/>
  <c r="BD96" i="1" s="1"/>
  <c r="J34" i="4"/>
  <c r="AW97" i="1"/>
  <c r="F34" i="5"/>
  <c r="BA98" i="1"/>
  <c r="J34" i="5"/>
  <c r="AW98" i="1" s="1"/>
  <c r="F36" i="5"/>
  <c r="BC98" i="1" s="1"/>
  <c r="F35" i="3"/>
  <c r="BB96" i="1"/>
  <c r="F37" i="4"/>
  <c r="BD97" i="1"/>
  <c r="F35" i="4"/>
  <c r="BB97" i="1" s="1"/>
  <c r="F37" i="5"/>
  <c r="BD98" i="1" s="1"/>
  <c r="J34" i="3"/>
  <c r="AW96" i="1"/>
  <c r="P123" i="2" l="1"/>
  <c r="P122" i="2"/>
  <c r="AU95" i="1"/>
  <c r="T123" i="2"/>
  <c r="T122" i="2" s="1"/>
  <c r="R123" i="2"/>
  <c r="R122" i="2"/>
  <c r="BK120" i="3"/>
  <c r="J120" i="3" s="1"/>
  <c r="J97" i="3" s="1"/>
  <c r="BK124" i="4"/>
  <c r="J124" i="4"/>
  <c r="J97" i="4" s="1"/>
  <c r="BK121" i="5"/>
  <c r="J121" i="5"/>
  <c r="J97" i="5"/>
  <c r="BK126" i="5"/>
  <c r="J126" i="5"/>
  <c r="J99" i="5"/>
  <c r="BK123" i="4"/>
  <c r="J123" i="4" s="1"/>
  <c r="J30" i="4" s="1"/>
  <c r="AG97" i="1" s="1"/>
  <c r="BK122" i="2"/>
  <c r="J122" i="2"/>
  <c r="J96" i="2" s="1"/>
  <c r="AU94" i="1"/>
  <c r="F33" i="4"/>
  <c r="AZ97" i="1"/>
  <c r="F33" i="5"/>
  <c r="AZ98" i="1"/>
  <c r="BA94" i="1"/>
  <c r="W30" i="1"/>
  <c r="J33" i="4"/>
  <c r="AV97" i="1" s="1"/>
  <c r="AT97" i="1" s="1"/>
  <c r="BC94" i="1"/>
  <c r="W32" i="1"/>
  <c r="BB94" i="1"/>
  <c r="W31" i="1" s="1"/>
  <c r="J33" i="3"/>
  <c r="AV96" i="1"/>
  <c r="AT96" i="1"/>
  <c r="J33" i="2"/>
  <c r="AV95" i="1" s="1"/>
  <c r="AT95" i="1" s="1"/>
  <c r="J33" i="5"/>
  <c r="AV98" i="1"/>
  <c r="AT98" i="1"/>
  <c r="BD94" i="1"/>
  <c r="W33" i="1" s="1"/>
  <c r="F33" i="3"/>
  <c r="AZ96" i="1"/>
  <c r="F33" i="2"/>
  <c r="AZ95" i="1" s="1"/>
  <c r="BK119" i="3" l="1"/>
  <c r="J119" i="3" s="1"/>
  <c r="J96" i="3" s="1"/>
  <c r="BK120" i="5"/>
  <c r="J120" i="5"/>
  <c r="J96" i="5" s="1"/>
  <c r="AN97" i="1"/>
  <c r="J96" i="4"/>
  <c r="J39" i="4"/>
  <c r="J30" i="3"/>
  <c r="AG96" i="1" s="1"/>
  <c r="AN96" i="1" s="1"/>
  <c r="AW94" i="1"/>
  <c r="AK30" i="1" s="1"/>
  <c r="AY94" i="1"/>
  <c r="AX94" i="1"/>
  <c r="J30" i="2"/>
  <c r="AG95" i="1" s="1"/>
  <c r="AZ94" i="1"/>
  <c r="W29" i="1" s="1"/>
  <c r="J39" i="3" l="1"/>
  <c r="J39" i="2"/>
  <c r="AN95" i="1"/>
  <c r="J30" i="5"/>
  <c r="AG98" i="1"/>
  <c r="AG94" i="1"/>
  <c r="AK26" i="1" s="1"/>
  <c r="AV94" i="1"/>
  <c r="AK29" i="1" s="1"/>
  <c r="AK35" i="1" l="1"/>
  <c r="J39" i="5"/>
  <c r="AN98" i="1"/>
  <c r="AT94" i="1"/>
  <c r="AN94" i="1" s="1"/>
</calcChain>
</file>

<file path=xl/sharedStrings.xml><?xml version="1.0" encoding="utf-8"?>
<sst xmlns="http://schemas.openxmlformats.org/spreadsheetml/2006/main" count="2825" uniqueCount="712">
  <si>
    <t>Export Komplet</t>
  </si>
  <si>
    <t/>
  </si>
  <si>
    <t>2.0</t>
  </si>
  <si>
    <t>ZAMOK</t>
  </si>
  <si>
    <t>False</t>
  </si>
  <si>
    <t>{998454a8-84fe-4391-966e-be831507b0de}</t>
  </si>
  <si>
    <t>0,01</t>
  </si>
  <si>
    <t>21</t>
  </si>
  <si>
    <t>15</t>
  </si>
  <si>
    <t>REKAPITULACE STAVBY</t>
  </si>
  <si>
    <t>v ---  níže se nacházejí doplnkové a pomocné údaje k sestavám  --- v</t>
  </si>
  <si>
    <t>Návod na vyplnění</t>
  </si>
  <si>
    <t>0,001</t>
  </si>
  <si>
    <t>Kód:</t>
  </si>
  <si>
    <t>00065</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</si>
  <si>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</si>
  <si>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</si>
  <si>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Studie Revitalizace Parku u kostela v Horním Starém Městě</t>
  </si>
  <si>
    <t>KSO:</t>
  </si>
  <si>
    <t>CC-CZ:</t>
  </si>
  <si>
    <t>Místo:</t>
  </si>
  <si>
    <t>Trutnov</t>
  </si>
  <si>
    <t>Datum:</t>
  </si>
  <si>
    <t>8. 6. 2022</t>
  </si>
  <si>
    <t>Zadavatel:</t>
  </si>
  <si>
    <t>IČ:</t>
  </si>
  <si>
    <t>Mesto Trutnov</t>
  </si>
  <si>
    <t>DIČ:</t>
  </si>
  <si>
    <t>Uchazeč:</t>
  </si>
  <si>
    <t>Vyplň údaj</t>
  </si>
  <si>
    <t>Projektant:</t>
  </si>
  <si>
    <t xml:space="preserve"> </t>
  </si>
  <si>
    <t>True</t>
  </si>
  <si>
    <t>Zpracovatel:</t>
  </si>
  <si>
    <t>RSU s.r.o., Voletinská 252, 541 03 Trutnov Poříčí</t>
  </si>
  <si>
    <t>Poznámka:</t>
  </si>
  <si>
    <t xml:space="preserve">V souladu se zákonem č. 134 / 2016 Sb. v platném znění, § 89, odst. 6, jsou výjimečně některé výrobky, konstrukční prvky, zařízení a sestavy uvedené v dokumentaci pro provedení stavby jako konkrétní výrobky určené výrobním typem, případně i obchodním názvem, jsou zde uvedeny jako referenční, určující tímto způsobem pouze parametry, kvalitu, standardy, vybavení, případně rozměry použitého výrobku. Není tím dodavateli nikterak stanovena povinnost použít konkrétně uvedený typ výrobku, může být použito pro plnění veřejné zakázky i jiných, kvalitativně a technicky obdobných řešení nebo prvků o stejných nebo lepších parametrech a standardech. _x000D_
V projektové dokumentaci uvedené výrobky, konstrukční prvky, konstrukce, materiálové soubory, zařízení a sestavy jsou i ve specifikacích uvažovány a budou vždy dodány zkompletované včetně veškerého doplňkového a pomocného vybavení tak, aby byly vždy bez závad plně provozuschopné. Předmětem nabídky a následně dodávky včetně montáže je tedy veškeré vybavení včetně montážního a pomocného materiálu, konečné povrchové úpravy (pokud není konkrétně předepsáno v projektové dokumentaci, rozumí se obvyklé), u technických zařízení první provozní náplně, vyzkoušení a provozního manuál v českém jazyce.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</si>
  <si>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</si>
  <si>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</si>
  <si>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</si>
  <si>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</si>
  <si>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</si>
  <si>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</si>
  <si>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</si>
  <si>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</si>
  <si>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</si>
  <si>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</si>
  <si>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</si>
  <si>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</si>
  <si>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</si>
  <si>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</si>
  <si>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</si>
  <si>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</si>
  <si>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</si>
  <si>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</si>
  <si>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</si>
  <si>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</si>
  <si>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</si>
  <si>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</si>
  <si>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</si>
  <si>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</si>
  <si>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</si>
  <si>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</si>
  <si>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</si>
  <si>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</si>
  <si>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</si>
  <si>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</si>
  <si>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</si>
  <si>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</si>
  <si>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</si>
  <si>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</si>
  <si>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</si>
  <si>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</si>
  <si>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</si>
  <si>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</si>
  <si>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</si>
  <si>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</si>
  <si>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</si>
  <si>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</si>
  <si>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</si>
  <si>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</si>
  <si>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</si>
  <si>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02</t>
  </si>
  <si>
    <t>Komunikace a zpevněné plochy</t>
  </si>
  <si>
    <t>STA</t>
  </si>
  <si>
    <t>1</t>
  </si>
  <si>
    <t>{2ea7d287-b0c2-4723-95dd-fe954be8dcdb}</t>
  </si>
  <si>
    <t>2</t>
  </si>
  <si>
    <t>SO 01</t>
  </si>
  <si>
    <t>Sadové úpravy</t>
  </si>
  <si>
    <t>{91c716d2-58dc-4573-9d10-62a1ee90911d}</t>
  </si>
  <si>
    <t>SO 03</t>
  </si>
  <si>
    <t>Vybavení a mobiliář</t>
  </si>
  <si>
    <t>{1a0aff66-c84c-40a4-9288-3c56b2a3346c}</t>
  </si>
  <si>
    <t>SO 04</t>
  </si>
  <si>
    <t xml:space="preserve"> Veřejné osvětlení</t>
  </si>
  <si>
    <t>{1ff9b7cd-a6a2-480f-b3af-434213db3517}</t>
  </si>
  <si>
    <t>KRYCÍ LIST SOUPISU PRACÍ</t>
  </si>
  <si>
    <t>Objekt:</t>
  </si>
  <si>
    <t>SO 02 - Komunikace a zpevněné plochy</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</si>
  <si>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</si>
  <si>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</si>
  <si>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</si>
  <si>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</si>
  <si>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</si>
  <si>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</si>
  <si>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</si>
  <si>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</si>
  <si>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9 - Ostatní konstrukce a práce, bourání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</si>
  <si>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</si>
  <si>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</si>
  <si>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</si>
  <si>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</si>
  <si>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</si>
  <si>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</si>
  <si>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</si>
  <si>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</si>
  <si>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</si>
  <si>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</si>
  <si>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</si>
  <si>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</si>
  <si>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</si>
  <si>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</si>
  <si>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</si>
  <si>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</si>
  <si>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</si>
  <si>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</si>
  <si>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</si>
  <si>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59</t>
  </si>
  <si>
    <t>K</t>
  </si>
  <si>
    <t>113106121</t>
  </si>
  <si>
    <t>Rozebrání dlažeb z betonových nebo kamenných dlaždic komunikací pro pěší ručně</t>
  </si>
  <si>
    <t>m2</t>
  </si>
  <si>
    <t>4</t>
  </si>
  <si>
    <t>2132698768</t>
  </si>
  <si>
    <t>40</t>
  </si>
  <si>
    <t>113107123</t>
  </si>
  <si>
    <t>Odstranění podkladu z kameniva drceného tl přes 200 do 300 mm ručně</t>
  </si>
  <si>
    <t>880781834</t>
  </si>
  <si>
    <t>42</t>
  </si>
  <si>
    <t>113107323</t>
  </si>
  <si>
    <t>Odstranění podkladu z kameniva drceného tl přes 200 do 300 mm strojně pl do 50 m2 jednotlivě</t>
  </si>
  <si>
    <t>1293163242</t>
  </si>
  <si>
    <t>39</t>
  </si>
  <si>
    <t>113203111</t>
  </si>
  <si>
    <t>Vytrhání obrub z dlažebních kostek</t>
  </si>
  <si>
    <t>m</t>
  </si>
  <si>
    <t>334317205</t>
  </si>
  <si>
    <t>112</t>
  </si>
  <si>
    <t>131213711</t>
  </si>
  <si>
    <t>Hloubení zapažených jam v soudržných horninách třídy těžitelnosti I skupiny 3 ručně</t>
  </si>
  <si>
    <t>m3</t>
  </si>
  <si>
    <t>1580845376</t>
  </si>
  <si>
    <t>66</t>
  </si>
  <si>
    <t>131251103</t>
  </si>
  <si>
    <t>Hloubení jam nezapažených v hornině třídy těžitelnosti I skupiny 3 objem do 100 m3 strojně</t>
  </si>
  <si>
    <t>-973519377</t>
  </si>
  <si>
    <t>80</t>
  </si>
  <si>
    <t>132212131</t>
  </si>
  <si>
    <t>Hloubení nezapažených rýh šířky do 800 mm v soudržných horninách třídy těžitelnosti I skupiny 3 ručně</t>
  </si>
  <si>
    <t>1540639361</t>
  </si>
  <si>
    <t>126</t>
  </si>
  <si>
    <t>355077854</t>
  </si>
  <si>
    <t>79</t>
  </si>
  <si>
    <t>132251104</t>
  </si>
  <si>
    <t>Hloubení rýh nezapažených š do 800 mm v hornině třídy těžitelnosti I skupiny 3 objem přes 100 m3 strojně</t>
  </si>
  <si>
    <t>-1443086587</t>
  </si>
  <si>
    <t>127</t>
  </si>
  <si>
    <t>-747353578</t>
  </si>
  <si>
    <t>81</t>
  </si>
  <si>
    <t>139001101</t>
  </si>
  <si>
    <t>Příplatek za ztížení vykopávky v blízkosti podzemního vedení</t>
  </si>
  <si>
    <t>1306210442</t>
  </si>
  <si>
    <t>117</t>
  </si>
  <si>
    <t>162751117</t>
  </si>
  <si>
    <t>Vodorovné přemístění přes 9 000 do 10000 m výkopku/sypaniny z horniny třídy těžitelnosti I skupiny 1 až 3</t>
  </si>
  <si>
    <t>1634492128</t>
  </si>
  <si>
    <t>120</t>
  </si>
  <si>
    <t>171201221</t>
  </si>
  <si>
    <t>Poplatek za uložení na skládce (skládkovné) zeminy a kamení kód odpadu 17 05 04</t>
  </si>
  <si>
    <t>t</t>
  </si>
  <si>
    <t>184644652</t>
  </si>
  <si>
    <t>141</t>
  </si>
  <si>
    <t>174111101</t>
  </si>
  <si>
    <t>Zásyp jam, šachet rýh nebo kolem objektů sypaninou se zhutněním ručně</t>
  </si>
  <si>
    <t>1951178643</t>
  </si>
  <si>
    <t>143</t>
  </si>
  <si>
    <t>708532876</t>
  </si>
  <si>
    <t>142</t>
  </si>
  <si>
    <t>174111109</t>
  </si>
  <si>
    <t>Příplatek k zásypu za ruční prohození sypaniny sítem</t>
  </si>
  <si>
    <t>-98885496</t>
  </si>
  <si>
    <t>144</t>
  </si>
  <si>
    <t>-647858529</t>
  </si>
  <si>
    <t>116</t>
  </si>
  <si>
    <t>181912112</t>
  </si>
  <si>
    <t>Úprava pláně v hornině třídy těžitelnosti I skupiny 3 se zhutněním ručně</t>
  </si>
  <si>
    <t>1239424098</t>
  </si>
  <si>
    <t>128</t>
  </si>
  <si>
    <t>508672015</t>
  </si>
  <si>
    <t>5</t>
  </si>
  <si>
    <t>Komunikace pozemní</t>
  </si>
  <si>
    <t>57</t>
  </si>
  <si>
    <t>564730101</t>
  </si>
  <si>
    <t>Podklad z kameniva hrubého drceného vel. 16-32 mm plochy do 100 m2 tl 100 mm</t>
  </si>
  <si>
    <t>1893158233</t>
  </si>
  <si>
    <t>133</t>
  </si>
  <si>
    <t>564760101</t>
  </si>
  <si>
    <t>Podklad z kameniva hrubého drceného vel. 16-32 mm plochy do 100 m2 tl 200 mm</t>
  </si>
  <si>
    <t>1920310935</t>
  </si>
  <si>
    <t>69</t>
  </si>
  <si>
    <t>564760111</t>
  </si>
  <si>
    <t>Podklad z kameniva hrubého drceného vel. 16-32 mm plochy přes 100 m2 tl 200 mm</t>
  </si>
  <si>
    <t>-1511573244</t>
  </si>
  <si>
    <t>58</t>
  </si>
  <si>
    <t>564761101</t>
  </si>
  <si>
    <t>Podklad z kameniva hrubého drceného vel. 32-63 mm plochy do 100 m2 tl 200 mm</t>
  </si>
  <si>
    <t>877644759</t>
  </si>
  <si>
    <t>131</t>
  </si>
  <si>
    <t>564801012</t>
  </si>
  <si>
    <t>Podklad ze štěrkodrtě ŠD plochy do 100 m2 tl 40 mm</t>
  </si>
  <si>
    <t>3224974</t>
  </si>
  <si>
    <t>132</t>
  </si>
  <si>
    <t>564801112</t>
  </si>
  <si>
    <t>Podklad ze štěrkodrtě ŠD plochy přes 100 m2 tl 40 mm</t>
  </si>
  <si>
    <t>1798544038</t>
  </si>
  <si>
    <t>150</t>
  </si>
  <si>
    <t>591211111</t>
  </si>
  <si>
    <t>Kladení dlažby z kostek drobných z kamene do lože z kameniva těženého tl 50 mm</t>
  </si>
  <si>
    <t>-1265843881</t>
  </si>
  <si>
    <t>151</t>
  </si>
  <si>
    <t>M</t>
  </si>
  <si>
    <t>58381007</t>
  </si>
  <si>
    <t>kostka štípaná dlažební žula drobná 8/10</t>
  </si>
  <si>
    <t>8</t>
  </si>
  <si>
    <t>-1472608305</t>
  </si>
  <si>
    <t>9</t>
  </si>
  <si>
    <t>Ostatní konstrukce a práce, bourání</t>
  </si>
  <si>
    <t>146</t>
  </si>
  <si>
    <t>916111123</t>
  </si>
  <si>
    <t>Osazení obruby z drobných kostek s boční opěrou do lože z betonu prostého</t>
  </si>
  <si>
    <t>-798336364</t>
  </si>
  <si>
    <t>147</t>
  </si>
  <si>
    <t>-929118455</t>
  </si>
  <si>
    <t>148</t>
  </si>
  <si>
    <t>1911743646</t>
  </si>
  <si>
    <t>149</t>
  </si>
  <si>
    <t>686130697</t>
  </si>
  <si>
    <t>54</t>
  </si>
  <si>
    <t>916991121</t>
  </si>
  <si>
    <t>Lože pod obrubníky, krajníky nebo obruby z dlažebních kostek z betonu prostého</t>
  </si>
  <si>
    <t>624021312</t>
  </si>
  <si>
    <t>152</t>
  </si>
  <si>
    <t>-535885735</t>
  </si>
  <si>
    <t>125</t>
  </si>
  <si>
    <t>919726122</t>
  </si>
  <si>
    <t>Geotextilie pro ochranu, separaci a filtraci netkaná měrná hm přes 200 do 300 g/m2</t>
  </si>
  <si>
    <t>-1094364654</t>
  </si>
  <si>
    <t>63</t>
  </si>
  <si>
    <t>-1071820370</t>
  </si>
  <si>
    <t>145</t>
  </si>
  <si>
    <t>966001211</t>
  </si>
  <si>
    <t>Odstranění lavičky stabilní zabetonované</t>
  </si>
  <si>
    <t>kus</t>
  </si>
  <si>
    <t>698553313</t>
  </si>
  <si>
    <t>997</t>
  </si>
  <si>
    <t>Přesun sutě</t>
  </si>
  <si>
    <t>137</t>
  </si>
  <si>
    <t>997013501</t>
  </si>
  <si>
    <t>Odvoz suti a vybouraných hmot na skládku nebo meziskládku do 1 km se složením</t>
  </si>
  <si>
    <t>1987493080</t>
  </si>
  <si>
    <t>138</t>
  </si>
  <si>
    <t>997013509</t>
  </si>
  <si>
    <t>Příplatek k odvozu suti a vybouraných hmot na skládku ZKD 1 km přes 1 km</t>
  </si>
  <si>
    <t>1777881975</t>
  </si>
  <si>
    <t>139</t>
  </si>
  <si>
    <t>997013601</t>
  </si>
  <si>
    <t>Poplatek za uložení na skládce (skládkovné) stavebního odpadu betonového kód odpadu 17 01 01</t>
  </si>
  <si>
    <t>2006626472</t>
  </si>
  <si>
    <t>140</t>
  </si>
  <si>
    <t>997013655</t>
  </si>
  <si>
    <t>374554064</t>
  </si>
  <si>
    <t>998</t>
  </si>
  <si>
    <t>Přesun hmot</t>
  </si>
  <si>
    <t>45</t>
  </si>
  <si>
    <t>998225111</t>
  </si>
  <si>
    <t>Přesun hmot pro pozemní komunikace s krytem z kamene, monolitickým betonovým nebo živičným</t>
  </si>
  <si>
    <t>-1089488272</t>
  </si>
  <si>
    <t>SO 01 - Sadové úpravy</t>
  </si>
  <si>
    <t>107</t>
  </si>
  <si>
    <t>111103313</t>
  </si>
  <si>
    <t>Kosení po vegetačním období divokého porostu hustého</t>
  </si>
  <si>
    <t>ha</t>
  </si>
  <si>
    <t>-1718553495</t>
  </si>
  <si>
    <t>29</t>
  </si>
  <si>
    <t>111212211</t>
  </si>
  <si>
    <t>Odstranění nevhodných dřevin do 100 m2 v do 1 m s odstraněním pařezů v rovině nebo svahu do 1:5</t>
  </si>
  <si>
    <t>254802224</t>
  </si>
  <si>
    <t>111301111</t>
  </si>
  <si>
    <t>Sejmutí drnu tl do 100 mm s přemístěním do 50 m nebo naložením na dopravní prostředek</t>
  </si>
  <si>
    <t>-565477439</t>
  </si>
  <si>
    <t>30</t>
  </si>
  <si>
    <t>112151111</t>
  </si>
  <si>
    <t>Směrové kácení stromů s rozřezáním a odvětvením D kmene přes 100 do 200 mm</t>
  </si>
  <si>
    <t>1485742485</t>
  </si>
  <si>
    <t>31</t>
  </si>
  <si>
    <t>112151112</t>
  </si>
  <si>
    <t>Směrové kácení stromů s rozřezáním a odvětvením D kmene přes 200 do 300 mm</t>
  </si>
  <si>
    <t>1132216404</t>
  </si>
  <si>
    <t>32</t>
  </si>
  <si>
    <t>112151113</t>
  </si>
  <si>
    <t>Směrové kácení stromů s rozřezáním a odvětvením D kmene přes 300 do 400 mm</t>
  </si>
  <si>
    <t>-797338871</t>
  </si>
  <si>
    <t>33</t>
  </si>
  <si>
    <t>112151114</t>
  </si>
  <si>
    <t>Směrové kácení stromů s rozřezáním a odvětvením D kmene přes 400 do 500 mm</t>
  </si>
  <si>
    <t>-305056683</t>
  </si>
  <si>
    <t>34</t>
  </si>
  <si>
    <t>112151115</t>
  </si>
  <si>
    <t>Směrové kácení stromů s rozřezáním a odvětvením D kmene přes 500 do 600 mm</t>
  </si>
  <si>
    <t>911975561</t>
  </si>
  <si>
    <t>36</t>
  </si>
  <si>
    <t>112151514</t>
  </si>
  <si>
    <t>Řez a průklest stromů pomocí mobilní plošiny v přes 20 m</t>
  </si>
  <si>
    <t>-885079336</t>
  </si>
  <si>
    <t>75</t>
  </si>
  <si>
    <t>112155115</t>
  </si>
  <si>
    <t>Štěpkování stromků a větví v zapojeném porostu průměru kmene do 300 mm s naložením</t>
  </si>
  <si>
    <t>-259639204</t>
  </si>
  <si>
    <t>72</t>
  </si>
  <si>
    <t>112155215</t>
  </si>
  <si>
    <t>Štěpkování solitérních stromků a větví průměru kmene do 300 mm s naložením</t>
  </si>
  <si>
    <t>1293337416</t>
  </si>
  <si>
    <t>73</t>
  </si>
  <si>
    <t>112155221</t>
  </si>
  <si>
    <t>Štěpkování solitérních stromků a větví průměru kmene přes 300 do 500 mm s naložením</t>
  </si>
  <si>
    <t>-580670651</t>
  </si>
  <si>
    <t>74</t>
  </si>
  <si>
    <t>112155225</t>
  </si>
  <si>
    <t>Štěpkování solitérních stromků a větví průměru kmene přes 500 do 700 mm s naložením</t>
  </si>
  <si>
    <t>-1851861789</t>
  </si>
  <si>
    <t>76</t>
  </si>
  <si>
    <t>112155226R</t>
  </si>
  <si>
    <t>Štěpkování solitérních stromků a větví průměru kmene přes  700 mm s naložením</t>
  </si>
  <si>
    <t>-1843633184</t>
  </si>
  <si>
    <t>37</t>
  </si>
  <si>
    <t>112251211</t>
  </si>
  <si>
    <t>Odstranění pařezů rovině nebo na svahu do 1:5 odfrézováním hl do 0,2 m</t>
  </si>
  <si>
    <t>-1258423155</t>
  </si>
  <si>
    <t>119005123</t>
  </si>
  <si>
    <t>Vytyčení výsadeb zapojených nebo v záhonu pl přes 10 do 100 m2 s rozmístěním rostlin nepravidelně ve stejnorodých skupinách</t>
  </si>
  <si>
    <t>-565594651</t>
  </si>
  <si>
    <t>119005153</t>
  </si>
  <si>
    <t>Vytyčení výsadeb s rozmístěním solitérních rostlin přes 10 do 50 kusů</t>
  </si>
  <si>
    <t>-977412120</t>
  </si>
  <si>
    <t>68</t>
  </si>
  <si>
    <t>122911111</t>
  </si>
  <si>
    <t>Odstranění vyfrézované dřevní hmoty hl do 0,2 m v rovině nebo na svahu do 1:5</t>
  </si>
  <si>
    <t>373023757</t>
  </si>
  <si>
    <t>77</t>
  </si>
  <si>
    <t>162201401R</t>
  </si>
  <si>
    <t>Vodorovné přemístění větví stromů listnatých do 1 km D kmene přes 100 do 300 mm</t>
  </si>
  <si>
    <t>1025542153</t>
  </si>
  <si>
    <t>78</t>
  </si>
  <si>
    <t>162201403R</t>
  </si>
  <si>
    <t>Vodorovné přemístění větví stromů listnatých do 1 km D kmene přes 500 do 700 mm</t>
  </si>
  <si>
    <t>-1945265572</t>
  </si>
  <si>
    <t>162201404R</t>
  </si>
  <si>
    <t>Vodorovné přemístění větví stromů listnatých do 1 km D kmene přes 700 do 900 mm</t>
  </si>
  <si>
    <t>-84034217</t>
  </si>
  <si>
    <t>162201500R</t>
  </si>
  <si>
    <t>Vodorovné přemístění větví stromů listnatých do 1 km D kmene přes 900 do 1100 mm</t>
  </si>
  <si>
    <t>-1223135607</t>
  </si>
  <si>
    <t>162201502R</t>
  </si>
  <si>
    <t>Vodorovné přemístění větví stromů listnatých do 1 km D kmene přes 1300 do 1500 mm</t>
  </si>
  <si>
    <t>-1254546978</t>
  </si>
  <si>
    <t>162201401</t>
  </si>
  <si>
    <t>-156411450</t>
  </si>
  <si>
    <t>41</t>
  </si>
  <si>
    <t>162201402</t>
  </si>
  <si>
    <t>Vodorovné přemístění větví stromů listnatých do 1 km D kmene přes 300 do 500 mm</t>
  </si>
  <si>
    <t>-1669731857</t>
  </si>
  <si>
    <t>162201406</t>
  </si>
  <si>
    <t>Vodorovné přemístění větví stromů jehličnatých do 1 km D kmene přes 300 do 500 mm</t>
  </si>
  <si>
    <t>1359399491</t>
  </si>
  <si>
    <t>64</t>
  </si>
  <si>
    <t>162201407</t>
  </si>
  <si>
    <t>Vodorovné přemístění větví stromů jehličnatých do 1 km D kmene přes 500 do 700 mm</t>
  </si>
  <si>
    <t>-1993158120</t>
  </si>
  <si>
    <t>43</t>
  </si>
  <si>
    <t>162201411</t>
  </si>
  <si>
    <t>Vodorovné přemístění kmenů stromů listnatých do 1 km D kmene přes 100 do 300 mm</t>
  </si>
  <si>
    <t>2027829834</t>
  </si>
  <si>
    <t>44</t>
  </si>
  <si>
    <t>162201412</t>
  </si>
  <si>
    <t>Vodorovné přemístění kmenů stromů listnatých do 1 km D kmene přes 300 do 500 mm</t>
  </si>
  <si>
    <t>-425737922</t>
  </si>
  <si>
    <t>162201416</t>
  </si>
  <si>
    <t>Vodorovné přemístění kmenů stromů jehličnatých do 1 km D kmene přes 300 do 500 mm</t>
  </si>
  <si>
    <t>923287632</t>
  </si>
  <si>
    <t>65</t>
  </si>
  <si>
    <t>162201417</t>
  </si>
  <si>
    <t>Vodorovné přemístění kmenů stromů jehličnatých do 1 km D kmene přes 500 do 700 mm</t>
  </si>
  <si>
    <t>-539930743</t>
  </si>
  <si>
    <t>153</t>
  </si>
  <si>
    <t>162211311</t>
  </si>
  <si>
    <t>Vodorovné přemístění výkopku z horniny třídy těžitelnosti I skupiny 1 až 3 stavebním kolečkem do 10 m</t>
  </si>
  <si>
    <t>998727540</t>
  </si>
  <si>
    <t>154</t>
  </si>
  <si>
    <t>162211319</t>
  </si>
  <si>
    <t>Příplatek k vodorovnému přemístění výkopku z horniny třídy těžitelnosti I skupiny 1 až 3 stavebním kolečkem za každých dalších 10 m</t>
  </si>
  <si>
    <t>-1607966533</t>
  </si>
  <si>
    <t>49</t>
  </si>
  <si>
    <t>162301501</t>
  </si>
  <si>
    <t>Vodorovné přemístění křovin do 5 km D kmene do 100 mm</t>
  </si>
  <si>
    <t>148636290</t>
  </si>
  <si>
    <t>162301981</t>
  </si>
  <si>
    <t>Příplatek k vodorovnému přemístění křovin D kmene do 100 mm ZKD 1 km</t>
  </si>
  <si>
    <t>-199703473</t>
  </si>
  <si>
    <t>162702111</t>
  </si>
  <si>
    <t>Vodorovné přemístění drnu bez naložení se složením přes 5000 do 6000 m</t>
  </si>
  <si>
    <t>-1392537624</t>
  </si>
  <si>
    <t>6</t>
  </si>
  <si>
    <t>162702119</t>
  </si>
  <si>
    <t>Příplatek k vodorovnému přemístění drnu do 6000 m ZKD 1000 m</t>
  </si>
  <si>
    <t>914887948</t>
  </si>
  <si>
    <t>102</t>
  </si>
  <si>
    <t>162706111</t>
  </si>
  <si>
    <t>Vodorovné přemístění do 6000 m bez naložení výkopku ze zemin schopných zúrodnění</t>
  </si>
  <si>
    <t>1721382465</t>
  </si>
  <si>
    <t>103</t>
  </si>
  <si>
    <t>162706119</t>
  </si>
  <si>
    <t>Příplatek pro vodorovné přemístění bez naložení výkopku ze zemin schopných zúrodnění ZKD 1000 m</t>
  </si>
  <si>
    <t>-1204033589</t>
  </si>
  <si>
    <t>99</t>
  </si>
  <si>
    <t>167103101</t>
  </si>
  <si>
    <t>Nakládání výkopku ze zemin schopných zúrodnění</t>
  </si>
  <si>
    <t>-1063701048</t>
  </si>
  <si>
    <t>100</t>
  </si>
  <si>
    <t>10364101</t>
  </si>
  <si>
    <t>zemina pro terénní úpravy Agro Smiřice</t>
  </si>
  <si>
    <t>-719698168</t>
  </si>
  <si>
    <t>167151101</t>
  </si>
  <si>
    <t>Nakládání výkopku z hornin třídy těžitelnosti I skupiny 1 až 3 do 100 m3</t>
  </si>
  <si>
    <t>163103751</t>
  </si>
  <si>
    <t>60</t>
  </si>
  <si>
    <t>382849403</t>
  </si>
  <si>
    <t>62</t>
  </si>
  <si>
    <t>174111111</t>
  </si>
  <si>
    <t>Zásyp jam po vyfrézovaných pařezech hl do 0,2 m v rovině nebo na svahu do 1:5</t>
  </si>
  <si>
    <t>-823476297</t>
  </si>
  <si>
    <t>10364100</t>
  </si>
  <si>
    <t>zemina pro terénní úpravy - tříděná</t>
  </si>
  <si>
    <t>-533740987</t>
  </si>
  <si>
    <t>104</t>
  </si>
  <si>
    <t>181006111</t>
  </si>
  <si>
    <t>Rozprostření zemin tl vrstvy do 0,1 m schopných zúrodnění v rovině a sklonu do 1:5</t>
  </si>
  <si>
    <t>684267685</t>
  </si>
  <si>
    <t>181111111</t>
  </si>
  <si>
    <t>Plošná úprava terénu do 500 m2 zemina skupiny 1 až 4 nerovnosti přes 50 do 100 mm v rovinně a svahu do 1:5</t>
  </si>
  <si>
    <t>-2137978808</t>
  </si>
  <si>
    <t>181411131</t>
  </si>
  <si>
    <t>Založení parkového trávníku výsevem pl do 1000 m2 v rovině a ve svahu do 1:5</t>
  </si>
  <si>
    <t>38461040</t>
  </si>
  <si>
    <t>10</t>
  </si>
  <si>
    <t>00572420</t>
  </si>
  <si>
    <t>osivo směs travní parková okrasná</t>
  </si>
  <si>
    <t>kg</t>
  </si>
  <si>
    <t>-1288584248</t>
  </si>
  <si>
    <t>155</t>
  </si>
  <si>
    <t>183101313</t>
  </si>
  <si>
    <t>Jamky pro výsadbu s výměnou 100 % půdy zeminy tř 1 až 4 obj přes 0,02 do 0,05 m3 v rovině a svahu do 1:5</t>
  </si>
  <si>
    <t>1479833784</t>
  </si>
  <si>
    <t>156</t>
  </si>
  <si>
    <t>10321100</t>
  </si>
  <si>
    <t>zahradní substrát pro výsadbu VL</t>
  </si>
  <si>
    <t>-1585207657</t>
  </si>
  <si>
    <t>157</t>
  </si>
  <si>
    <t>183111311</t>
  </si>
  <si>
    <t>Jamky pro výsadbu s výměnou 100 % půdy zeminy tř 1 až 4 obj do 0,002 m3 v rovině a svahu do 1:5</t>
  </si>
  <si>
    <t>178319304</t>
  </si>
  <si>
    <t>158</t>
  </si>
  <si>
    <t>-1148060184</t>
  </si>
  <si>
    <t>159</t>
  </si>
  <si>
    <t>183111312</t>
  </si>
  <si>
    <t>Jamky pro výsadbu s výměnou 100 % půdy zeminy tř 1 až 4 obj přes 0,002 do 0,005 m3 v rovině a svahu do 1:5</t>
  </si>
  <si>
    <t>-791676798</t>
  </si>
  <si>
    <t>160</t>
  </si>
  <si>
    <t>727992627</t>
  </si>
  <si>
    <t>94</t>
  </si>
  <si>
    <t>183403152</t>
  </si>
  <si>
    <t>Obdělání půdy vláčením v rovině a svahu do 1:5</t>
  </si>
  <si>
    <t>193542812</t>
  </si>
  <si>
    <t>93</t>
  </si>
  <si>
    <t>183403153</t>
  </si>
  <si>
    <t>Obdělání půdy hrabáním v rovině a svahu do 1:5</t>
  </si>
  <si>
    <t>-243521925</t>
  </si>
  <si>
    <t>161</t>
  </si>
  <si>
    <t>184102110</t>
  </si>
  <si>
    <t>Výsadba dřeviny s balem D do 0,1 m do jamky se zalitím v rovině a svahu do 1:5</t>
  </si>
  <si>
    <t>409978383</t>
  </si>
  <si>
    <t>162</t>
  </si>
  <si>
    <t>02652024R</t>
  </si>
  <si>
    <t>trvalky a traviny, nákup a dovoz průměr</t>
  </si>
  <si>
    <t>-1399161319</t>
  </si>
  <si>
    <t>163</t>
  </si>
  <si>
    <t>184102111</t>
  </si>
  <si>
    <t>Výsadba dřeviny s balem D přes 0,1 do 0,2 m do jamky se zalitím v rovině a svahu do 1:5</t>
  </si>
  <si>
    <t>1985268193</t>
  </si>
  <si>
    <t>164</t>
  </si>
  <si>
    <t>02650530R</t>
  </si>
  <si>
    <t>keře a traviny, nákup a dovoz průměr</t>
  </si>
  <si>
    <t>400435248</t>
  </si>
  <si>
    <t>165</t>
  </si>
  <si>
    <t>184201111</t>
  </si>
  <si>
    <t>Výsadba stromu bez balu do jamky v kmene do 1,8 m v rovině a svahu do 1:5</t>
  </si>
  <si>
    <t>-71018909</t>
  </si>
  <si>
    <t>166</t>
  </si>
  <si>
    <t>02650300R</t>
  </si>
  <si>
    <t>Stromy dle tabulky v dokumentaci, nákup a dovoz průměr</t>
  </si>
  <si>
    <t>-1578996937</t>
  </si>
  <si>
    <t>167</t>
  </si>
  <si>
    <t>184215112</t>
  </si>
  <si>
    <t>Ukotvení kmene dřevin jedním kůlem D do 0,1 m dl přes 1 do 2 m</t>
  </si>
  <si>
    <t>-1811392430</t>
  </si>
  <si>
    <t>168</t>
  </si>
  <si>
    <t>60591253</t>
  </si>
  <si>
    <t>kůl vyvazovací dřevěný impregnovaný D 8cm dl 2m</t>
  </si>
  <si>
    <t>-330029739</t>
  </si>
  <si>
    <t>169</t>
  </si>
  <si>
    <t>184215411</t>
  </si>
  <si>
    <t>Zhotovení závlahové mísy dřevin D do 0,5 m v rovině nebo na svahu do 1:5</t>
  </si>
  <si>
    <t>-550738750</t>
  </si>
  <si>
    <t>170</t>
  </si>
  <si>
    <t>184401111</t>
  </si>
  <si>
    <t>Příprava dřevin k přesazení bez výměny půdy s vyhnojením s balem D přes 0,6 do 0,8 m v rovině a svahu do 1:5</t>
  </si>
  <si>
    <t>413406841</t>
  </si>
  <si>
    <t>171</t>
  </si>
  <si>
    <t>184502111</t>
  </si>
  <si>
    <t>Vyzvednutí dřeviny k přesazení s balem D přes 0,3 do 0,4 m v rovině a svahu do 1:5</t>
  </si>
  <si>
    <t>13141795</t>
  </si>
  <si>
    <t>172</t>
  </si>
  <si>
    <t>184801121</t>
  </si>
  <si>
    <t>Ošetřování vysazených dřevin soliterních v rovině a svahu do 1:5</t>
  </si>
  <si>
    <t>1216513214</t>
  </si>
  <si>
    <t>130</t>
  </si>
  <si>
    <t>184802115</t>
  </si>
  <si>
    <t>Chemické odplevelení před založením kultury nad 20 m2 granulátem na široko v rovině a svahu do 1:5</t>
  </si>
  <si>
    <t>1226618423</t>
  </si>
  <si>
    <t>176</t>
  </si>
  <si>
    <t>184818311</t>
  </si>
  <si>
    <t>Instalace dynamické vazby pro zajištění koruny stromu 1 lanem</t>
  </si>
  <si>
    <t>-303358685</t>
  </si>
  <si>
    <t>177</t>
  </si>
  <si>
    <t>67543204</t>
  </si>
  <si>
    <t>vazba stromu bezpečnostní dynamická nosnost lana 4t</t>
  </si>
  <si>
    <t>sada</t>
  </si>
  <si>
    <t>-1236732015</t>
  </si>
  <si>
    <t>184911311</t>
  </si>
  <si>
    <t>Položení mulčovací textilie v rovině a svahu do 1:5</t>
  </si>
  <si>
    <t>1926011357</t>
  </si>
  <si>
    <t>134</t>
  </si>
  <si>
    <t>69311013</t>
  </si>
  <si>
    <t>geotextilie tkaná PES 200/50kN/m</t>
  </si>
  <si>
    <t>1962731741</t>
  </si>
  <si>
    <t>110</t>
  </si>
  <si>
    <t>184911421</t>
  </si>
  <si>
    <t>Mulčování rostlin kůrou tl do 0,1 m v rovině a svahu do 1:5</t>
  </si>
  <si>
    <t>-610919110</t>
  </si>
  <si>
    <t>111</t>
  </si>
  <si>
    <t>10391100</t>
  </si>
  <si>
    <t>kůra mulčovací VL</t>
  </si>
  <si>
    <t>-83692354</t>
  </si>
  <si>
    <t>185802113</t>
  </si>
  <si>
    <t>Hnojení půdy umělým hnojivem na široko v rovině a svahu do 1:5</t>
  </si>
  <si>
    <t>-500823678</t>
  </si>
  <si>
    <t>25191155</t>
  </si>
  <si>
    <t>hnojivo průmyslové</t>
  </si>
  <si>
    <t>-1829559921</t>
  </si>
  <si>
    <t>135</t>
  </si>
  <si>
    <t>185803111</t>
  </si>
  <si>
    <t>Ošetření trávníku shrabáním v rovině a svahu do 1:5</t>
  </si>
  <si>
    <t>-1178353879</t>
  </si>
  <si>
    <t>173</t>
  </si>
  <si>
    <t>185804312</t>
  </si>
  <si>
    <t>Zalití rostlin vodou plocha přes 20 m2</t>
  </si>
  <si>
    <t>-511830958</t>
  </si>
  <si>
    <t>174</t>
  </si>
  <si>
    <t>185851121</t>
  </si>
  <si>
    <t>Dovoz vody pro zálivku rostlin za vzdálenost do 1000 m</t>
  </si>
  <si>
    <t>1477534826</t>
  </si>
  <si>
    <t>175</t>
  </si>
  <si>
    <t>185851129</t>
  </si>
  <si>
    <t>Příplatek k dovozu vody pro zálivku rostlin do 1000 m ZKD 1000 m</t>
  </si>
  <si>
    <t>-565400446</t>
  </si>
  <si>
    <t>26</t>
  </si>
  <si>
    <t>998231311</t>
  </si>
  <si>
    <t>Přesun hmot pro sadovnické a krajinářské úpravy vodorovně do 5000 m</t>
  </si>
  <si>
    <t>-1210485920</t>
  </si>
  <si>
    <t>SO 03 - Vybavení a mobiliář</t>
  </si>
  <si>
    <t xml:space="preserve">    2 - Zakládání</t>
  </si>
  <si>
    <t xml:space="preserve">    9 - Ostatní konstrukce a práce</t>
  </si>
  <si>
    <t>PSV - Práce a dodávky PSV</t>
  </si>
  <si>
    <t xml:space="preserve">    762 - Konstrukce tesařské</t>
  </si>
  <si>
    <t>18</t>
  </si>
  <si>
    <t>133212811</t>
  </si>
  <si>
    <t>Hloubení nezapažených šachet v hornině třídy těžitelnosti I skupiny 3 plocha výkopu do 4 m2 ručně</t>
  </si>
  <si>
    <t>1672309087</t>
  </si>
  <si>
    <t>Zakládání</t>
  </si>
  <si>
    <t>17</t>
  </si>
  <si>
    <t>275313611</t>
  </si>
  <si>
    <t>Základové patky z betonu tř. C 16/20</t>
  </si>
  <si>
    <t>1674961920</t>
  </si>
  <si>
    <t>Ostatní konstrukce a práce</t>
  </si>
  <si>
    <t>936104211R</t>
  </si>
  <si>
    <t>Montáž odpadkového koše do betonové patky</t>
  </si>
  <si>
    <t>167525817</t>
  </si>
  <si>
    <t>74910143R</t>
  </si>
  <si>
    <t>Odpadkový koš MAG KMA112_x000D_
(RAL 9010 + tropické dřevo betonový šestihranný přírodní 362x320x866mm</t>
  </si>
  <si>
    <t>1547468220</t>
  </si>
  <si>
    <t>3</t>
  </si>
  <si>
    <t>936124114R</t>
  </si>
  <si>
    <t>Montáž lavičky stabilní parkové přichycené šrouby bez zabetonování noh z dubových trámů</t>
  </si>
  <si>
    <t>-1333789936</t>
  </si>
  <si>
    <t>74910100R</t>
  </si>
  <si>
    <t>lavičkaz dubových trámů 3000x350x350mm LTW4</t>
  </si>
  <si>
    <t>158904005</t>
  </si>
  <si>
    <t>23</t>
  </si>
  <si>
    <t>936124111R</t>
  </si>
  <si>
    <t>Montáž lavičky stabilní parkové přichycené šrouby bez zabetonování noh</t>
  </si>
  <si>
    <t>212013617</t>
  </si>
  <si>
    <t>PFB.2640203R</t>
  </si>
  <si>
    <t>Lavička BERGA LBG11 (RAL 9010+tropické dřevo)</t>
  </si>
  <si>
    <t>344075999</t>
  </si>
  <si>
    <t>7</t>
  </si>
  <si>
    <t>936124113R</t>
  </si>
  <si>
    <t>Montáž piknik sestavy RST 150  dle CN</t>
  </si>
  <si>
    <t>-2055342480</t>
  </si>
  <si>
    <t>74910101R</t>
  </si>
  <si>
    <t>Piknik sestava RST 150 (RAL 9010 + tropické dřevo)+ doprava</t>
  </si>
  <si>
    <t>1219314235</t>
  </si>
  <si>
    <t>13</t>
  </si>
  <si>
    <t>936174313R</t>
  </si>
  <si>
    <t>Montáž info nosiče LXL kotevními šrouby do betonového základu</t>
  </si>
  <si>
    <t>1766215456</t>
  </si>
  <si>
    <t>14</t>
  </si>
  <si>
    <t>74910152R</t>
  </si>
  <si>
    <t>Informační nosič LXL, kalené sklo, kov 1800x2100mm</t>
  </si>
  <si>
    <t>869880192</t>
  </si>
  <si>
    <t>936179999R</t>
  </si>
  <si>
    <t>Doprava mobiliáře a montážní čety STREETPARK (piknik sestava)dle CN</t>
  </si>
  <si>
    <t>KC</t>
  </si>
  <si>
    <t>-785115935</t>
  </si>
  <si>
    <t>19</t>
  </si>
  <si>
    <t>953965115</t>
  </si>
  <si>
    <t>Kotevní šroub pro chemické kotvy M 10 dl 130 mm</t>
  </si>
  <si>
    <t>703794357</t>
  </si>
  <si>
    <t>20</t>
  </si>
  <si>
    <t>953965117</t>
  </si>
  <si>
    <t>Kotevní šroub pro chemické kotvy M 10 dl 190 mm</t>
  </si>
  <si>
    <t>9882012</t>
  </si>
  <si>
    <t>953965122</t>
  </si>
  <si>
    <t>Kotevní šroub pro chemické kotvy M 12 dl 220 mm</t>
  </si>
  <si>
    <t>-1603634601</t>
  </si>
  <si>
    <t>998231411</t>
  </si>
  <si>
    <t>Ruční přesun hmot pro sadovnické a krajinářské úpravy do 100 m</t>
  </si>
  <si>
    <t>-5908755</t>
  </si>
  <si>
    <t>12</t>
  </si>
  <si>
    <t>998231431</t>
  </si>
  <si>
    <t>Příplatek k ručnímu přesunu hmot pro sadovnické a krajinářské úpravy za zvětšený přesun ZKD 100 m</t>
  </si>
  <si>
    <t>-347112369</t>
  </si>
  <si>
    <t>PSV</t>
  </si>
  <si>
    <t>Práce a dodávky PSV</t>
  </si>
  <si>
    <t>762</t>
  </si>
  <si>
    <t>Konstrukce tesařské</t>
  </si>
  <si>
    <t>762080001</t>
  </si>
  <si>
    <t xml:space="preserve">Montáž+dodávka knihobudky vč.osazení, upevnění, povrchové úpravy </t>
  </si>
  <si>
    <t>kpl</t>
  </si>
  <si>
    <t>16</t>
  </si>
  <si>
    <t>262253415</t>
  </si>
  <si>
    <t>22</t>
  </si>
  <si>
    <t>762081001</t>
  </si>
  <si>
    <t>Gravírování do dubových kvádrů umístěných v parku - mlýn, dáma/šachy, člověče nezlob se</t>
  </si>
  <si>
    <t>Kc</t>
  </si>
  <si>
    <t>-8879576</t>
  </si>
  <si>
    <t>11</t>
  </si>
  <si>
    <t>998762201</t>
  </si>
  <si>
    <t>Přesun hmot procentní pro kce tesařské v objektech v do 6 m</t>
  </si>
  <si>
    <t>%</t>
  </si>
  <si>
    <t>-2095030786</t>
  </si>
  <si>
    <t>SO 04 -  Veřejné osvětlení</t>
  </si>
  <si>
    <t xml:space="preserve">    741 - Elektroinstalace - silnoproud</t>
  </si>
  <si>
    <t>M - Práce a dodávky M</t>
  </si>
  <si>
    <t xml:space="preserve">    46-M - Zemní práce při extr.mont.pracích</t>
  </si>
  <si>
    <t>741</t>
  </si>
  <si>
    <t>Elektroinstalace - silnoproud</t>
  </si>
  <si>
    <t>741110000</t>
  </si>
  <si>
    <t>Elektroinstalace - silnoproud montáž dle CN</t>
  </si>
  <si>
    <t>-125336934</t>
  </si>
  <si>
    <t>34571091</t>
  </si>
  <si>
    <t>Elektroinstalace - silnoproud materiály dle CN</t>
  </si>
  <si>
    <t>-1107179291</t>
  </si>
  <si>
    <t>741110001</t>
  </si>
  <si>
    <t>Ostatní a vedlejší náklady</t>
  </si>
  <si>
    <t>-709557667</t>
  </si>
  <si>
    <t>Práce a dodávky M</t>
  </si>
  <si>
    <t>46-M</t>
  </si>
  <si>
    <t>Zemní práce při extr.mont.pracích</t>
  </si>
  <si>
    <t>460010000</t>
  </si>
  <si>
    <t>Zemní a pomocné práce při elektromontážích dle CN</t>
  </si>
  <si>
    <t>Kč</t>
  </si>
  <si>
    <t>1333849897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</si>
</sst>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3" fillId="0" borderId="0" applyNumberFormat="0" applyFill="0" applyBorder="0" applyAlignment="0" applyProtection="0"/>
  </cellStyleXfs>
  <cellXfs count="26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6"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5"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4"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1" fillId="0" borderId="0" xfId="0" applyNumberFormat="1" applyFont="1" applyAlignment="1" applyProtection="1"/>
    <xf numFmtId="0" fontId="0" fillId="0" borderId="12" xfId="0" applyBorder="1" applyAlignment="1" applyProtection="1">
      <alignment vertical="center"/>
    </xf>
    <xf numFmtId="166" fontId="29" fillId="0" borderId="12" xfId="0" applyNumberFormat="1" applyFont="1" applyBorder="1" applyAlignment="1" applyProtection="1"/>
    <xf numFmtId="166" fontId="29" fillId="0" borderId="13" xfId="0" applyNumberFormat="1" applyFont="1" applyBorder="1" applyAlignment="1" applyProtection="1"/>
    <xf numFmtId="4" fontId="30"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2" xfId="0" applyFont="1" applyBorder="1" applyAlignment="1" applyProtection="1">
      <alignment horizontal="center" vertical="center"/>
    </xf>
    <xf numFmtId="49" fontId="19" fillId="0" borderId="22" xfId="0" applyNumberFormat="1" applyFont="1" applyBorder="1" applyAlignment="1" applyProtection="1">
      <alignment horizontal="left" vertical="center" wrapText="1"/>
    </xf>
    <xf numFmtId="0" fontId="19" fillId="0" borderId="22" xfId="0" applyFont="1" applyBorder="1" applyAlignment="1" applyProtection="1">
      <alignment horizontal="left" vertical="center" wrapText="1"/>
    </xf>
    <xf numFmtId="0" fontId="19" fillId="0" borderId="22" xfId="0" applyFont="1" applyBorder="1" applyAlignment="1" applyProtection="1">
      <alignment horizontal="center" vertical="center" wrapText="1"/>
    </xf>
    <xf numFmtId="167" fontId="19" fillId="0" borderId="22" xfId="0" applyNumberFormat="1" applyFont="1" applyBorder="1" applyAlignment="1" applyProtection="1">
      <alignment vertical="center"/>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0" fillId="2" borderId="14"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5"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2" fillId="0" borderId="22" xfId="0" applyFont="1" applyBorder="1" applyAlignment="1" applyProtection="1">
      <alignment vertical="center"/>
    </xf>
    <xf numFmtId="0" fontId="32"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20" fillId="2" borderId="19" xfId="0" applyFont="1" applyFill="1" applyBorder="1" applyAlignment="1" applyProtection="1">
      <alignment horizontal="left" vertical="center"/>
      <protection locked="0"/>
    </xf>
    <xf numFmtId="0" fontId="20"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0" fillId="0" borderId="20" xfId="0" applyNumberFormat="1" applyFont="1" applyBorder="1" applyAlignment="1" applyProtection="1">
      <alignment vertical="center"/>
    </xf>
    <xf numFmtId="166" fontId="20" fillId="0" borderId="21" xfId="0" applyNumberFormat="1" applyFont="1" applyBorder="1" applyAlignment="1" applyProtection="1">
      <alignment vertical="center"/>
    </xf>
    <xf numFmtId="167" fontId="19" fillId="2" borderId="22" xfId="0" applyNumberFormat="1" applyFont="1" applyFill="1" applyBorder="1" applyAlignment="1" applyProtection="1">
      <alignment vertical="center"/>
      <protection locked="0"/>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19" fillId="4" borderId="7" xfId="0" applyFont="1" applyFill="1" applyBorder="1" applyAlignment="1" applyProtection="1">
      <alignment horizontal="right" vertical="center"/>
    </xf>
    <xf numFmtId="0" fontId="19" fillId="4" borderId="7" xfId="0" applyFont="1" applyFill="1" applyBorder="1" applyAlignment="1" applyProtection="1">
      <alignment horizontal="center" vertical="center"/>
    </xf>
    <xf numFmtId="0" fontId="19" fillId="4" borderId="8" xfId="0" applyFont="1" applyFill="1" applyBorder="1" applyAlignment="1" applyProtection="1">
      <alignment horizontal="left" vertical="center"/>
    </xf>
    <xf numFmtId="0" fontId="24" fillId="0" borderId="0" xfId="0" applyFont="1" applyAlignment="1" applyProtection="1">
      <alignment horizontal="left" vertical="center" wrapText="1"/>
    </xf>
    <xf numFmtId="4" fontId="25" fillId="0" borderId="0" xfId="0" applyNumberFormat="1" applyFont="1" applyAlignment="1" applyProtection="1">
      <alignment vertical="center"/>
    </xf>
    <xf numFmtId="0" fontId="25"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4"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5"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0"/>
  <sheetViews>
    <sheetView showGridLines="0" workbookViewId="0"/>
  </sheetViews>
  <sheetFormatPr defaultRowHeight="13.2"/>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hidden="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ht="10.199999999999999">
      <c r="A1" s="13" t="s">
        <v>0</v>
      </c>
      <c r="AZ1" s="13" t="s">
        <v>1</v>
      </c>
      <c r="BA1" s="13" t="s">
        <v>2</v>
      </c>
      <c r="BB1" s="13" t="s">
        <v>3</v>
      </c>
      <c r="BT1" s="13" t="s">
        <v>4</v>
      </c>
      <c r="BU1" s="13" t="s">
        <v>4</v>
      </c>
      <c r="BV1" s="13" t="s">
        <v>5</v>
      </c>
    </row>
    <row r="2" spans="1:74" s="1" customFormat="1" ht="36.9" customHeight="1">
      <c r="AR2" s="255"/>
      <c r="AS2" s="255"/>
      <c r="AT2" s="255"/>
      <c r="AU2" s="255"/>
      <c r="AV2" s="255"/>
      <c r="AW2" s="255"/>
      <c r="AX2" s="255"/>
      <c r="AY2" s="255"/>
      <c r="AZ2" s="255"/>
      <c r="BA2" s="255"/>
      <c r="BB2" s="255"/>
      <c r="BC2" s="255"/>
      <c r="BD2" s="255"/>
      <c r="BE2" s="255"/>
      <c r="BS2" s="14" t="s">
        <v>6</v>
      </c>
      <c r="BT2" s="14" t="s">
        <v>7</v>
      </c>
    </row>
    <row r="3" spans="1:74" s="1" customFormat="1" ht="6.9"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s="1" customFormat="1" ht="24.9"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pans="1:74" s="1" customFormat="1" ht="12" customHeight="1">
      <c r="B5" s="18"/>
      <c r="C5" s="19"/>
      <c r="D5" s="23" t="s">
        <v>13</v>
      </c>
      <c r="E5" s="19"/>
      <c r="F5" s="19"/>
      <c r="G5" s="19"/>
      <c r="H5" s="19"/>
      <c r="I5" s="19"/>
      <c r="J5" s="19"/>
      <c r="K5" s="239" t="s">
        <v>14</v>
      </c>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19"/>
      <c r="AQ5" s="19"/>
      <c r="AR5" s="17"/>
      <c r="BE5" s="236" t="s">
        <v>15</v>
      </c>
      <c r="BS5" s="14" t="s">
        <v>6</v>
      </c>
    </row>
    <row r="6" spans="1:74" s="1" customFormat="1" ht="36.9" customHeight="1">
      <c r="B6" s="18"/>
      <c r="C6" s="19"/>
      <c r="D6" s="25" t="s">
        <v>16</v>
      </c>
      <c r="E6" s="19"/>
      <c r="F6" s="19"/>
      <c r="G6" s="19"/>
      <c r="H6" s="19"/>
      <c r="I6" s="19"/>
      <c r="J6" s="19"/>
      <c r="K6" s="241" t="s">
        <v>17</v>
      </c>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240"/>
      <c r="AM6" s="240"/>
      <c r="AN6" s="240"/>
      <c r="AO6" s="240"/>
      <c r="AP6" s="19"/>
      <c r="AQ6" s="19"/>
      <c r="AR6" s="17"/>
      <c r="BE6" s="237"/>
      <c r="BS6" s="14" t="s">
        <v>6</v>
      </c>
    </row>
    <row r="7" spans="1:74" s="1" customFormat="1" ht="12" customHeight="1">
      <c r="B7" s="18"/>
      <c r="C7" s="19"/>
      <c r="D7" s="26" t="s">
        <v>18</v>
      </c>
      <c r="E7" s="19"/>
      <c r="F7" s="19"/>
      <c r="G7" s="19"/>
      <c r="H7" s="19"/>
      <c r="I7" s="19"/>
      <c r="J7" s="19"/>
      <c r="K7" s="24" t="s">
        <v>1</v>
      </c>
      <c r="L7" s="19"/>
      <c r="M7" s="19"/>
      <c r="N7" s="19"/>
      <c r="O7" s="19"/>
      <c r="P7" s="19"/>
      <c r="Q7" s="19"/>
      <c r="R7" s="19"/>
      <c r="S7" s="19"/>
      <c r="T7" s="19"/>
      <c r="U7" s="19"/>
      <c r="V7" s="19"/>
      <c r="W7" s="19"/>
      <c r="X7" s="19"/>
      <c r="Y7" s="19"/>
      <c r="Z7" s="19"/>
      <c r="AA7" s="19"/>
      <c r="AB7" s="19"/>
      <c r="AC7" s="19"/>
      <c r="AD7" s="19"/>
      <c r="AE7" s="19"/>
      <c r="AF7" s="19"/>
      <c r="AG7" s="19"/>
      <c r="AH7" s="19"/>
      <c r="AI7" s="19"/>
      <c r="AJ7" s="19"/>
      <c r="AK7" s="26" t="s">
        <v>19</v>
      </c>
      <c r="AL7" s="19"/>
      <c r="AM7" s="19"/>
      <c r="AN7" s="24" t="s">
        <v>1</v>
      </c>
      <c r="AO7" s="19"/>
      <c r="AP7" s="19"/>
      <c r="AQ7" s="19"/>
      <c r="AR7" s="17"/>
      <c r="BE7" s="237"/>
      <c r="BS7" s="14" t="s">
        <v>6</v>
      </c>
    </row>
    <row r="8" spans="1:74" s="1" customFormat="1" ht="12" customHeight="1">
      <c r="B8" s="18"/>
      <c r="C8" s="19"/>
      <c r="D8" s="26" t="s">
        <v>20</v>
      </c>
      <c r="E8" s="19"/>
      <c r="F8" s="19"/>
      <c r="G8" s="19"/>
      <c r="H8" s="19"/>
      <c r="I8" s="19"/>
      <c r="J8" s="19"/>
      <c r="K8" s="24" t="s">
        <v>21</v>
      </c>
      <c r="L8" s="19"/>
      <c r="M8" s="19"/>
      <c r="N8" s="19"/>
      <c r="O8" s="19"/>
      <c r="P8" s="19"/>
      <c r="Q8" s="19"/>
      <c r="R8" s="19"/>
      <c r="S8" s="19"/>
      <c r="T8" s="19"/>
      <c r="U8" s="19"/>
      <c r="V8" s="19"/>
      <c r="W8" s="19"/>
      <c r="X8" s="19"/>
      <c r="Y8" s="19"/>
      <c r="Z8" s="19"/>
      <c r="AA8" s="19"/>
      <c r="AB8" s="19"/>
      <c r="AC8" s="19"/>
      <c r="AD8" s="19"/>
      <c r="AE8" s="19"/>
      <c r="AF8" s="19"/>
      <c r="AG8" s="19"/>
      <c r="AH8" s="19"/>
      <c r="AI8" s="19"/>
      <c r="AJ8" s="19"/>
      <c r="AK8" s="26" t="s">
        <v>22</v>
      </c>
      <c r="AL8" s="19"/>
      <c r="AM8" s="19"/>
      <c r="AN8" s="27" t="s">
        <v>23</v>
      </c>
      <c r="AO8" s="19"/>
      <c r="AP8" s="19"/>
      <c r="AQ8" s="19"/>
      <c r="AR8" s="17"/>
      <c r="BE8" s="237"/>
      <c r="BS8" s="14" t="s">
        <v>6</v>
      </c>
    </row>
    <row r="9" spans="1:74"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37"/>
      <c r="BS9" s="14" t="s">
        <v>6</v>
      </c>
    </row>
    <row r="10" spans="1:74" s="1" customFormat="1" ht="12" customHeight="1">
      <c r="B10" s="18"/>
      <c r="C10" s="19"/>
      <c r="D10" s="26" t="s">
        <v>24</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6" t="s">
        <v>25</v>
      </c>
      <c r="AL10" s="19"/>
      <c r="AM10" s="19"/>
      <c r="AN10" s="24" t="s">
        <v>1</v>
      </c>
      <c r="AO10" s="19"/>
      <c r="AP10" s="19"/>
      <c r="AQ10" s="19"/>
      <c r="AR10" s="17"/>
      <c r="BE10" s="237"/>
      <c r="BS10" s="14" t="s">
        <v>6</v>
      </c>
    </row>
    <row r="11" spans="1:74" s="1" customFormat="1" ht="18.45" customHeight="1">
      <c r="B11" s="18"/>
      <c r="C11" s="19"/>
      <c r="D11" s="19"/>
      <c r="E11" s="24" t="s">
        <v>26</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6" t="s">
        <v>27</v>
      </c>
      <c r="AL11" s="19"/>
      <c r="AM11" s="19"/>
      <c r="AN11" s="24" t="s">
        <v>1</v>
      </c>
      <c r="AO11" s="19"/>
      <c r="AP11" s="19"/>
      <c r="AQ11" s="19"/>
      <c r="AR11" s="17"/>
      <c r="BE11" s="237"/>
      <c r="BS11" s="14" t="s">
        <v>6</v>
      </c>
    </row>
    <row r="12" spans="1:74" s="1" customFormat="1" ht="6.9"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37"/>
      <c r="BS12" s="14" t="s">
        <v>6</v>
      </c>
    </row>
    <row r="13" spans="1:74" s="1" customFormat="1" ht="12" customHeight="1">
      <c r="B13" s="18"/>
      <c r="C13" s="19"/>
      <c r="D13" s="26" t="s">
        <v>28</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6" t="s">
        <v>25</v>
      </c>
      <c r="AL13" s="19"/>
      <c r="AM13" s="19"/>
      <c r="AN13" s="28" t="s">
        <v>29</v>
      </c>
      <c r="AO13" s="19"/>
      <c r="AP13" s="19"/>
      <c r="AQ13" s="19"/>
      <c r="AR13" s="17"/>
      <c r="BE13" s="237"/>
      <c r="BS13" s="14" t="s">
        <v>6</v>
      </c>
    </row>
    <row r="14" spans="1:74">
      <c r="B14" s="18"/>
      <c r="C14" s="19"/>
      <c r="D14" s="19"/>
      <c r="E14" s="242" t="s">
        <v>29</v>
      </c>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6" t="s">
        <v>27</v>
      </c>
      <c r="AL14" s="19"/>
      <c r="AM14" s="19"/>
      <c r="AN14" s="28" t="s">
        <v>29</v>
      </c>
      <c r="AO14" s="19"/>
      <c r="AP14" s="19"/>
      <c r="AQ14" s="19"/>
      <c r="AR14" s="17"/>
      <c r="BE14" s="237"/>
      <c r="BS14" s="14" t="s">
        <v>6</v>
      </c>
    </row>
    <row r="15" spans="1:74" s="1" customFormat="1" ht="6.9"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37"/>
      <c r="BS15" s="14" t="s">
        <v>4</v>
      </c>
    </row>
    <row r="16" spans="1:74" s="1" customFormat="1" ht="12" customHeight="1">
      <c r="B16" s="18"/>
      <c r="C16" s="19"/>
      <c r="D16" s="26" t="s">
        <v>30</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6" t="s">
        <v>25</v>
      </c>
      <c r="AL16" s="19"/>
      <c r="AM16" s="19"/>
      <c r="AN16" s="24" t="s">
        <v>1</v>
      </c>
      <c r="AO16" s="19"/>
      <c r="AP16" s="19"/>
      <c r="AQ16" s="19"/>
      <c r="AR16" s="17"/>
      <c r="BE16" s="237"/>
      <c r="BS16" s="14" t="s">
        <v>4</v>
      </c>
    </row>
    <row r="17" spans="1:71" s="1" customFormat="1" ht="18.45" customHeight="1">
      <c r="B17" s="18"/>
      <c r="C17" s="19"/>
      <c r="D17" s="19"/>
      <c r="E17" s="24" t="s">
        <v>31</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6" t="s">
        <v>27</v>
      </c>
      <c r="AL17" s="19"/>
      <c r="AM17" s="19"/>
      <c r="AN17" s="24" t="s">
        <v>1</v>
      </c>
      <c r="AO17" s="19"/>
      <c r="AP17" s="19"/>
      <c r="AQ17" s="19"/>
      <c r="AR17" s="17"/>
      <c r="BE17" s="237"/>
      <c r="BS17" s="14" t="s">
        <v>32</v>
      </c>
    </row>
    <row r="18" spans="1:71" s="1" customFormat="1" ht="6.9"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37"/>
      <c r="BS18" s="14" t="s">
        <v>6</v>
      </c>
    </row>
    <row r="19" spans="1:71" s="1" customFormat="1" ht="12" customHeight="1">
      <c r="B19" s="18"/>
      <c r="C19" s="19"/>
      <c r="D19" s="26" t="s">
        <v>33</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6" t="s">
        <v>25</v>
      </c>
      <c r="AL19" s="19"/>
      <c r="AM19" s="19"/>
      <c r="AN19" s="24" t="s">
        <v>1</v>
      </c>
      <c r="AO19" s="19"/>
      <c r="AP19" s="19"/>
      <c r="AQ19" s="19"/>
      <c r="AR19" s="17"/>
      <c r="BE19" s="237"/>
      <c r="BS19" s="14" t="s">
        <v>6</v>
      </c>
    </row>
    <row r="20" spans="1:71" s="1" customFormat="1" ht="18.45" customHeight="1">
      <c r="B20" s="18"/>
      <c r="C20" s="19"/>
      <c r="D20" s="19"/>
      <c r="E20" s="24" t="s">
        <v>34</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6" t="s">
        <v>27</v>
      </c>
      <c r="AL20" s="19"/>
      <c r="AM20" s="19"/>
      <c r="AN20" s="24" t="s">
        <v>1</v>
      </c>
      <c r="AO20" s="19"/>
      <c r="AP20" s="19"/>
      <c r="AQ20" s="19"/>
      <c r="AR20" s="17"/>
      <c r="BE20" s="237"/>
      <c r="BS20" s="14" t="s">
        <v>32</v>
      </c>
    </row>
    <row r="21" spans="1:71" s="1" customFormat="1" ht="6.9"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37"/>
    </row>
    <row r="22" spans="1:71" s="1" customFormat="1" ht="12" customHeight="1">
      <c r="B22" s="18"/>
      <c r="C22" s="19"/>
      <c r="D22" s="26" t="s">
        <v>35</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37"/>
    </row>
    <row r="23" spans="1:71" s="1" customFormat="1" ht="156" customHeight="1">
      <c r="B23" s="18"/>
      <c r="C23" s="19"/>
      <c r="D23" s="19"/>
      <c r="E23" s="244" t="s">
        <v>36</v>
      </c>
      <c r="F23" s="244"/>
      <c r="G23" s="244"/>
      <c r="H23" s="244"/>
      <c r="I23" s="244"/>
      <c r="J23" s="244"/>
      <c r="K23" s="244"/>
      <c r="L23" s="244"/>
      <c r="M23" s="244"/>
      <c r="N23" s="244"/>
      <c r="O23" s="244"/>
      <c r="P23" s="244"/>
      <c r="Q23" s="244"/>
      <c r="R23" s="244"/>
      <c r="S23" s="244"/>
      <c r="T23" s="244"/>
      <c r="U23" s="244"/>
      <c r="V23" s="244"/>
      <c r="W23" s="244"/>
      <c r="X23" s="244"/>
      <c r="Y23" s="244"/>
      <c r="Z23" s="244"/>
      <c r="AA23" s="244"/>
      <c r="AB23" s="244"/>
      <c r="AC23" s="244"/>
      <c r="AD23" s="244"/>
      <c r="AE23" s="244"/>
      <c r="AF23" s="244"/>
      <c r="AG23" s="244"/>
      <c r="AH23" s="244"/>
      <c r="AI23" s="244"/>
      <c r="AJ23" s="244"/>
      <c r="AK23" s="244"/>
      <c r="AL23" s="244"/>
      <c r="AM23" s="244"/>
      <c r="AN23" s="244"/>
      <c r="AO23" s="19"/>
      <c r="AP23" s="19"/>
      <c r="AQ23" s="19"/>
      <c r="AR23" s="17"/>
      <c r="BE23" s="237"/>
    </row>
    <row r="24" spans="1:71" s="1" customFormat="1" ht="6.9"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37"/>
    </row>
    <row r="25" spans="1:71" s="1" customFormat="1" ht="6.9" customHeight="1">
      <c r="B25" s="18"/>
      <c r="C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19"/>
      <c r="AQ25" s="19"/>
      <c r="AR25" s="17"/>
      <c r="BE25" s="237"/>
    </row>
    <row r="26" spans="1:71" s="2" customFormat="1" ht="25.95" customHeight="1">
      <c r="A26" s="31"/>
      <c r="B26" s="32"/>
      <c r="C26" s="33"/>
      <c r="D26" s="34" t="s">
        <v>37</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45">
        <f>ROUND(AG94,2)</f>
        <v>0</v>
      </c>
      <c r="AL26" s="246"/>
      <c r="AM26" s="246"/>
      <c r="AN26" s="246"/>
      <c r="AO26" s="246"/>
      <c r="AP26" s="33"/>
      <c r="AQ26" s="33"/>
      <c r="AR26" s="36"/>
      <c r="BE26" s="237"/>
    </row>
    <row r="27" spans="1:71" s="2" customFormat="1" ht="6.9" customHeight="1">
      <c r="A27" s="31"/>
      <c r="B27" s="32"/>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6"/>
      <c r="BE27" s="237"/>
    </row>
    <row r="28" spans="1:71" s="2" customFormat="1">
      <c r="A28" s="31"/>
      <c r="B28" s="32"/>
      <c r="C28" s="33"/>
      <c r="D28" s="33"/>
      <c r="E28" s="33"/>
      <c r="F28" s="33"/>
      <c r="G28" s="33"/>
      <c r="H28" s="33"/>
      <c r="I28" s="33"/>
      <c r="J28" s="33"/>
      <c r="K28" s="33"/>
      <c r="L28" s="247" t="s">
        <v>38</v>
      </c>
      <c r="M28" s="247"/>
      <c r="N28" s="247"/>
      <c r="O28" s="247"/>
      <c r="P28" s="247"/>
      <c r="Q28" s="33"/>
      <c r="R28" s="33"/>
      <c r="S28" s="33"/>
      <c r="T28" s="33"/>
      <c r="U28" s="33"/>
      <c r="V28" s="33"/>
      <c r="W28" s="247" t="s">
        <v>39</v>
      </c>
      <c r="X28" s="247"/>
      <c r="Y28" s="247"/>
      <c r="Z28" s="247"/>
      <c r="AA28" s="247"/>
      <c r="AB28" s="247"/>
      <c r="AC28" s="247"/>
      <c r="AD28" s="247"/>
      <c r="AE28" s="247"/>
      <c r="AF28" s="33"/>
      <c r="AG28" s="33"/>
      <c r="AH28" s="33"/>
      <c r="AI28" s="33"/>
      <c r="AJ28" s="33"/>
      <c r="AK28" s="247" t="s">
        <v>40</v>
      </c>
      <c r="AL28" s="247"/>
      <c r="AM28" s="247"/>
      <c r="AN28" s="247"/>
      <c r="AO28" s="247"/>
      <c r="AP28" s="33"/>
      <c r="AQ28" s="33"/>
      <c r="AR28" s="36"/>
      <c r="BE28" s="237"/>
    </row>
    <row r="29" spans="1:71" s="3" customFormat="1" ht="14.4" customHeight="1">
      <c r="B29" s="37"/>
      <c r="C29" s="38"/>
      <c r="D29" s="26" t="s">
        <v>41</v>
      </c>
      <c r="E29" s="38"/>
      <c r="F29" s="26" t="s">
        <v>42</v>
      </c>
      <c r="G29" s="38"/>
      <c r="H29" s="38"/>
      <c r="I29" s="38"/>
      <c r="J29" s="38"/>
      <c r="K29" s="38"/>
      <c r="L29" s="250">
        <v>0.21</v>
      </c>
      <c r="M29" s="249"/>
      <c r="N29" s="249"/>
      <c r="O29" s="249"/>
      <c r="P29" s="249"/>
      <c r="Q29" s="38"/>
      <c r="R29" s="38"/>
      <c r="S29" s="38"/>
      <c r="T29" s="38"/>
      <c r="U29" s="38"/>
      <c r="V29" s="38"/>
      <c r="W29" s="248">
        <f>ROUND(AZ94, 2)</f>
        <v>0</v>
      </c>
      <c r="X29" s="249"/>
      <c r="Y29" s="249"/>
      <c r="Z29" s="249"/>
      <c r="AA29" s="249"/>
      <c r="AB29" s="249"/>
      <c r="AC29" s="249"/>
      <c r="AD29" s="249"/>
      <c r="AE29" s="249"/>
      <c r="AF29" s="38"/>
      <c r="AG29" s="38"/>
      <c r="AH29" s="38"/>
      <c r="AI29" s="38"/>
      <c r="AJ29" s="38"/>
      <c r="AK29" s="248">
        <f>ROUND(AV94, 2)</f>
        <v>0</v>
      </c>
      <c r="AL29" s="249"/>
      <c r="AM29" s="249"/>
      <c r="AN29" s="249"/>
      <c r="AO29" s="249"/>
      <c r="AP29" s="38"/>
      <c r="AQ29" s="38"/>
      <c r="AR29" s="39"/>
      <c r="BE29" s="238"/>
    </row>
    <row r="30" spans="1:71" s="3" customFormat="1" ht="14.4" customHeight="1">
      <c r="B30" s="37"/>
      <c r="C30" s="38"/>
      <c r="D30" s="38"/>
      <c r="E30" s="38"/>
      <c r="F30" s="26" t="s">
        <v>43</v>
      </c>
      <c r="G30" s="38"/>
      <c r="H30" s="38"/>
      <c r="I30" s="38"/>
      <c r="J30" s="38"/>
      <c r="K30" s="38"/>
      <c r="L30" s="250">
        <v>0.15</v>
      </c>
      <c r="M30" s="249"/>
      <c r="N30" s="249"/>
      <c r="O30" s="249"/>
      <c r="P30" s="249"/>
      <c r="Q30" s="38"/>
      <c r="R30" s="38"/>
      <c r="S30" s="38"/>
      <c r="T30" s="38"/>
      <c r="U30" s="38"/>
      <c r="V30" s="38"/>
      <c r="W30" s="248">
        <f>ROUND(BA94, 2)</f>
        <v>0</v>
      </c>
      <c r="X30" s="249"/>
      <c r="Y30" s="249"/>
      <c r="Z30" s="249"/>
      <c r="AA30" s="249"/>
      <c r="AB30" s="249"/>
      <c r="AC30" s="249"/>
      <c r="AD30" s="249"/>
      <c r="AE30" s="249"/>
      <c r="AF30" s="38"/>
      <c r="AG30" s="38"/>
      <c r="AH30" s="38"/>
      <c r="AI30" s="38"/>
      <c r="AJ30" s="38"/>
      <c r="AK30" s="248">
        <f>ROUND(AW94, 2)</f>
        <v>0</v>
      </c>
      <c r="AL30" s="249"/>
      <c r="AM30" s="249"/>
      <c r="AN30" s="249"/>
      <c r="AO30" s="249"/>
      <c r="AP30" s="38"/>
      <c r="AQ30" s="38"/>
      <c r="AR30" s="39"/>
      <c r="BE30" s="238"/>
    </row>
    <row r="31" spans="1:71" s="3" customFormat="1" ht="14.4" hidden="1" customHeight="1">
      <c r="B31" s="37"/>
      <c r="C31" s="38"/>
      <c r="D31" s="38"/>
      <c r="E31" s="38"/>
      <c r="F31" s="26" t="s">
        <v>44</v>
      </c>
      <c r="G31" s="38"/>
      <c r="H31" s="38"/>
      <c r="I31" s="38"/>
      <c r="J31" s="38"/>
      <c r="K31" s="38"/>
      <c r="L31" s="250">
        <v>0.21</v>
      </c>
      <c r="M31" s="249"/>
      <c r="N31" s="249"/>
      <c r="O31" s="249"/>
      <c r="P31" s="249"/>
      <c r="Q31" s="38"/>
      <c r="R31" s="38"/>
      <c r="S31" s="38"/>
      <c r="T31" s="38"/>
      <c r="U31" s="38"/>
      <c r="V31" s="38"/>
      <c r="W31" s="248">
        <f>ROUND(BB94, 2)</f>
        <v>0</v>
      </c>
      <c r="X31" s="249"/>
      <c r="Y31" s="249"/>
      <c r="Z31" s="249"/>
      <c r="AA31" s="249"/>
      <c r="AB31" s="249"/>
      <c r="AC31" s="249"/>
      <c r="AD31" s="249"/>
      <c r="AE31" s="249"/>
      <c r="AF31" s="38"/>
      <c r="AG31" s="38"/>
      <c r="AH31" s="38"/>
      <c r="AI31" s="38"/>
      <c r="AJ31" s="38"/>
      <c r="AK31" s="248">
        <v>0</v>
      </c>
      <c r="AL31" s="249"/>
      <c r="AM31" s="249"/>
      <c r="AN31" s="249"/>
      <c r="AO31" s="249"/>
      <c r="AP31" s="38"/>
      <c r="AQ31" s="38"/>
      <c r="AR31" s="39"/>
      <c r="BE31" s="238"/>
    </row>
    <row r="32" spans="1:71" s="3" customFormat="1" ht="14.4" hidden="1" customHeight="1">
      <c r="B32" s="37"/>
      <c r="C32" s="38"/>
      <c r="D32" s="38"/>
      <c r="E32" s="38"/>
      <c r="F32" s="26" t="s">
        <v>45</v>
      </c>
      <c r="G32" s="38"/>
      <c r="H32" s="38"/>
      <c r="I32" s="38"/>
      <c r="J32" s="38"/>
      <c r="K32" s="38"/>
      <c r="L32" s="250">
        <v>0.15</v>
      </c>
      <c r="M32" s="249"/>
      <c r="N32" s="249"/>
      <c r="O32" s="249"/>
      <c r="P32" s="249"/>
      <c r="Q32" s="38"/>
      <c r="R32" s="38"/>
      <c r="S32" s="38"/>
      <c r="T32" s="38"/>
      <c r="U32" s="38"/>
      <c r="V32" s="38"/>
      <c r="W32" s="248">
        <f>ROUND(BC94, 2)</f>
        <v>0</v>
      </c>
      <c r="X32" s="249"/>
      <c r="Y32" s="249"/>
      <c r="Z32" s="249"/>
      <c r="AA32" s="249"/>
      <c r="AB32" s="249"/>
      <c r="AC32" s="249"/>
      <c r="AD32" s="249"/>
      <c r="AE32" s="249"/>
      <c r="AF32" s="38"/>
      <c r="AG32" s="38"/>
      <c r="AH32" s="38"/>
      <c r="AI32" s="38"/>
      <c r="AJ32" s="38"/>
      <c r="AK32" s="248">
        <v>0</v>
      </c>
      <c r="AL32" s="249"/>
      <c r="AM32" s="249"/>
      <c r="AN32" s="249"/>
      <c r="AO32" s="249"/>
      <c r="AP32" s="38"/>
      <c r="AQ32" s="38"/>
      <c r="AR32" s="39"/>
      <c r="BE32" s="238"/>
    </row>
    <row r="33" spans="1:57" s="3" customFormat="1" ht="14.4" hidden="1" customHeight="1">
      <c r="B33" s="37"/>
      <c r="C33" s="38"/>
      <c r="D33" s="38"/>
      <c r="E33" s="38"/>
      <c r="F33" s="26" t="s">
        <v>46</v>
      </c>
      <c r="G33" s="38"/>
      <c r="H33" s="38"/>
      <c r="I33" s="38"/>
      <c r="J33" s="38"/>
      <c r="K33" s="38"/>
      <c r="L33" s="250">
        <v>0</v>
      </c>
      <c r="M33" s="249"/>
      <c r="N33" s="249"/>
      <c r="O33" s="249"/>
      <c r="P33" s="249"/>
      <c r="Q33" s="38"/>
      <c r="R33" s="38"/>
      <c r="S33" s="38"/>
      <c r="T33" s="38"/>
      <c r="U33" s="38"/>
      <c r="V33" s="38"/>
      <c r="W33" s="248">
        <f>ROUND(BD94, 2)</f>
        <v>0</v>
      </c>
      <c r="X33" s="249"/>
      <c r="Y33" s="249"/>
      <c r="Z33" s="249"/>
      <c r="AA33" s="249"/>
      <c r="AB33" s="249"/>
      <c r="AC33" s="249"/>
      <c r="AD33" s="249"/>
      <c r="AE33" s="249"/>
      <c r="AF33" s="38"/>
      <c r="AG33" s="38"/>
      <c r="AH33" s="38"/>
      <c r="AI33" s="38"/>
      <c r="AJ33" s="38"/>
      <c r="AK33" s="248">
        <v>0</v>
      </c>
      <c r="AL33" s="249"/>
      <c r="AM33" s="249"/>
      <c r="AN33" s="249"/>
      <c r="AO33" s="249"/>
      <c r="AP33" s="38"/>
      <c r="AQ33" s="38"/>
      <c r="AR33" s="39"/>
      <c r="BE33" s="238"/>
    </row>
    <row r="34" spans="1:57" s="2" customFormat="1" ht="6.9" customHeight="1">
      <c r="A34" s="31"/>
      <c r="B34" s="32"/>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6"/>
      <c r="BE34" s="237"/>
    </row>
    <row r="35" spans="1:57" s="2" customFormat="1" ht="25.95" customHeight="1">
      <c r="A35" s="31"/>
      <c r="B35" s="32"/>
      <c r="C35" s="40"/>
      <c r="D35" s="41" t="s">
        <v>47</v>
      </c>
      <c r="E35" s="42"/>
      <c r="F35" s="42"/>
      <c r="G35" s="42"/>
      <c r="H35" s="42"/>
      <c r="I35" s="42"/>
      <c r="J35" s="42"/>
      <c r="K35" s="42"/>
      <c r="L35" s="42"/>
      <c r="M35" s="42"/>
      <c r="N35" s="42"/>
      <c r="O35" s="42"/>
      <c r="P35" s="42"/>
      <c r="Q35" s="42"/>
      <c r="R35" s="42"/>
      <c r="S35" s="42"/>
      <c r="T35" s="43" t="s">
        <v>48</v>
      </c>
      <c r="U35" s="42"/>
      <c r="V35" s="42"/>
      <c r="W35" s="42"/>
      <c r="X35" s="254" t="s">
        <v>49</v>
      </c>
      <c r="Y35" s="252"/>
      <c r="Z35" s="252"/>
      <c r="AA35" s="252"/>
      <c r="AB35" s="252"/>
      <c r="AC35" s="42"/>
      <c r="AD35" s="42"/>
      <c r="AE35" s="42"/>
      <c r="AF35" s="42"/>
      <c r="AG35" s="42"/>
      <c r="AH35" s="42"/>
      <c r="AI35" s="42"/>
      <c r="AJ35" s="42"/>
      <c r="AK35" s="251">
        <f>SUM(AK26:AK33)</f>
        <v>0</v>
      </c>
      <c r="AL35" s="252"/>
      <c r="AM35" s="252"/>
      <c r="AN35" s="252"/>
      <c r="AO35" s="253"/>
      <c r="AP35" s="40"/>
      <c r="AQ35" s="40"/>
      <c r="AR35" s="36"/>
      <c r="BE35" s="31"/>
    </row>
    <row r="36" spans="1:57" s="2" customFormat="1" ht="6.9" customHeight="1">
      <c r="A36" s="31"/>
      <c r="B36" s="3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6"/>
      <c r="BE36" s="31"/>
    </row>
    <row r="37" spans="1:57" s="2" customFormat="1" ht="14.4" customHeight="1">
      <c r="A37" s="31"/>
      <c r="B37" s="32"/>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6"/>
      <c r="BE37" s="31"/>
    </row>
    <row r="38" spans="1:57" s="1" customFormat="1" ht="14.4"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spans="1:57" s="1" customFormat="1" ht="14.4"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spans="1:57" s="1" customFormat="1" ht="14.4"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spans="1:57" s="1" customFormat="1" ht="14.4"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spans="1:57" s="1" customFormat="1" ht="14.4"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spans="1:57" s="1" customFormat="1" ht="14.4"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spans="1:57" s="1" customFormat="1" ht="14.4"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spans="1:57" s="1" customFormat="1" ht="14.4"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spans="1:57" s="1" customFormat="1" ht="14.4"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spans="1:57" s="1" customFormat="1" ht="14.4"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spans="1:57" s="1" customFormat="1" ht="14.4"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pans="1:57" s="2" customFormat="1" ht="14.4" customHeight="1">
      <c r="B49" s="44"/>
      <c r="C49" s="45"/>
      <c r="D49" s="46" t="s">
        <v>50</v>
      </c>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6" t="s">
        <v>51</v>
      </c>
      <c r="AI49" s="47"/>
      <c r="AJ49" s="47"/>
      <c r="AK49" s="47"/>
      <c r="AL49" s="47"/>
      <c r="AM49" s="47"/>
      <c r="AN49" s="47"/>
      <c r="AO49" s="47"/>
      <c r="AP49" s="45"/>
      <c r="AQ49" s="45"/>
      <c r="AR49" s="48"/>
    </row>
    <row r="50" spans="1:57" ht="10.199999999999999">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spans="1:57" ht="10.199999999999999">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spans="1:57" ht="10.199999999999999">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spans="1:57" ht="10.199999999999999">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spans="1:57" ht="10.199999999999999">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spans="1:57" ht="10.199999999999999">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spans="1:57" ht="10.199999999999999">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spans="1:57" ht="10.199999999999999">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spans="1:57" ht="10.199999999999999">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spans="1:57" ht="10.199999999999999">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pans="1:57" s="2" customFormat="1">
      <c r="A60" s="31"/>
      <c r="B60" s="32"/>
      <c r="C60" s="33"/>
      <c r="D60" s="49" t="s">
        <v>52</v>
      </c>
      <c r="E60" s="35"/>
      <c r="F60" s="35"/>
      <c r="G60" s="35"/>
      <c r="H60" s="35"/>
      <c r="I60" s="35"/>
      <c r="J60" s="35"/>
      <c r="K60" s="35"/>
      <c r="L60" s="35"/>
      <c r="M60" s="35"/>
      <c r="N60" s="35"/>
      <c r="O60" s="35"/>
      <c r="P60" s="35"/>
      <c r="Q60" s="35"/>
      <c r="R60" s="35"/>
      <c r="S60" s="35"/>
      <c r="T60" s="35"/>
      <c r="U60" s="35"/>
      <c r="V60" s="49" t="s">
        <v>53</v>
      </c>
      <c r="W60" s="35"/>
      <c r="X60" s="35"/>
      <c r="Y60" s="35"/>
      <c r="Z60" s="35"/>
      <c r="AA60" s="35"/>
      <c r="AB60" s="35"/>
      <c r="AC60" s="35"/>
      <c r="AD60" s="35"/>
      <c r="AE60" s="35"/>
      <c r="AF60" s="35"/>
      <c r="AG60" s="35"/>
      <c r="AH60" s="49" t="s">
        <v>52</v>
      </c>
      <c r="AI60" s="35"/>
      <c r="AJ60" s="35"/>
      <c r="AK60" s="35"/>
      <c r="AL60" s="35"/>
      <c r="AM60" s="49" t="s">
        <v>53</v>
      </c>
      <c r="AN60" s="35"/>
      <c r="AO60" s="35"/>
      <c r="AP60" s="33"/>
      <c r="AQ60" s="33"/>
      <c r="AR60" s="36"/>
      <c r="BE60" s="31"/>
    </row>
    <row r="61" spans="1:57" ht="10.199999999999999">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spans="1:57" ht="10.199999999999999">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spans="1:57" ht="10.199999999999999">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pans="1:57" s="2" customFormat="1">
      <c r="A64" s="31"/>
      <c r="B64" s="32"/>
      <c r="C64" s="33"/>
      <c r="D64" s="46" t="s">
        <v>54</v>
      </c>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46" t="s">
        <v>55</v>
      </c>
      <c r="AI64" s="50"/>
      <c r="AJ64" s="50"/>
      <c r="AK64" s="50"/>
      <c r="AL64" s="50"/>
      <c r="AM64" s="50"/>
      <c r="AN64" s="50"/>
      <c r="AO64" s="50"/>
      <c r="AP64" s="33"/>
      <c r="AQ64" s="33"/>
      <c r="AR64" s="36"/>
      <c r="BE64" s="31"/>
    </row>
    <row r="65" spans="1:57" ht="10.199999999999999">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spans="1:57" ht="10.199999999999999">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spans="1:57" ht="10.199999999999999">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spans="1:57" ht="10.199999999999999">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spans="1:57" ht="10.199999999999999">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spans="1:57" ht="10.199999999999999">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spans="1:57" ht="10.199999999999999">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spans="1:57" ht="10.199999999999999">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spans="1:57" ht="10.199999999999999">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spans="1:57" ht="10.199999999999999">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pans="1:57" s="2" customFormat="1">
      <c r="A75" s="31"/>
      <c r="B75" s="32"/>
      <c r="C75" s="33"/>
      <c r="D75" s="49" t="s">
        <v>52</v>
      </c>
      <c r="E75" s="35"/>
      <c r="F75" s="35"/>
      <c r="G75" s="35"/>
      <c r="H75" s="35"/>
      <c r="I75" s="35"/>
      <c r="J75" s="35"/>
      <c r="K75" s="35"/>
      <c r="L75" s="35"/>
      <c r="M75" s="35"/>
      <c r="N75" s="35"/>
      <c r="O75" s="35"/>
      <c r="P75" s="35"/>
      <c r="Q75" s="35"/>
      <c r="R75" s="35"/>
      <c r="S75" s="35"/>
      <c r="T75" s="35"/>
      <c r="U75" s="35"/>
      <c r="V75" s="49" t="s">
        <v>53</v>
      </c>
      <c r="W75" s="35"/>
      <c r="X75" s="35"/>
      <c r="Y75" s="35"/>
      <c r="Z75" s="35"/>
      <c r="AA75" s="35"/>
      <c r="AB75" s="35"/>
      <c r="AC75" s="35"/>
      <c r="AD75" s="35"/>
      <c r="AE75" s="35"/>
      <c r="AF75" s="35"/>
      <c r="AG75" s="35"/>
      <c r="AH75" s="49" t="s">
        <v>52</v>
      </c>
      <c r="AI75" s="35"/>
      <c r="AJ75" s="35"/>
      <c r="AK75" s="35"/>
      <c r="AL75" s="35"/>
      <c r="AM75" s="49" t="s">
        <v>53</v>
      </c>
      <c r="AN75" s="35"/>
      <c r="AO75" s="35"/>
      <c r="AP75" s="33"/>
      <c r="AQ75" s="33"/>
      <c r="AR75" s="36"/>
      <c r="BE75" s="31"/>
    </row>
    <row r="76" spans="1:57" s="2" customFormat="1" ht="10.199999999999999">
      <c r="A76" s="31"/>
      <c r="B76" s="32"/>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6"/>
      <c r="BE76" s="31"/>
    </row>
    <row r="77" spans="1:57" s="2" customFormat="1" ht="6.9" customHeight="1">
      <c r="A77" s="31"/>
      <c r="B77" s="51"/>
      <c r="C77" s="52"/>
      <c r="D77" s="52"/>
      <c r="E77" s="52"/>
      <c r="F77" s="52"/>
      <c r="G77" s="52"/>
      <c r="H77" s="52"/>
      <c r="I77" s="52"/>
      <c r="J77" s="52"/>
      <c r="K77" s="52"/>
      <c r="L77" s="52"/>
      <c r="M77" s="52"/>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52"/>
      <c r="AQ77" s="52"/>
      <c r="AR77" s="36"/>
      <c r="BE77" s="31"/>
    </row>
    <row r="81" spans="1:91" s="2" customFormat="1" ht="6.9" customHeight="1">
      <c r="A81" s="31"/>
      <c r="B81" s="53"/>
      <c r="C81" s="54"/>
      <c r="D81" s="54"/>
      <c r="E81" s="54"/>
      <c r="F81" s="54"/>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c r="AR81" s="36"/>
      <c r="BE81" s="31"/>
    </row>
    <row r="82" spans="1:91" s="2" customFormat="1" ht="24.9" customHeight="1">
      <c r="A82" s="31"/>
      <c r="B82" s="32"/>
      <c r="C82" s="20" t="s">
        <v>56</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6"/>
      <c r="BE82" s="31"/>
    </row>
    <row r="83" spans="1:91" s="2" customFormat="1" ht="6.9" customHeight="1">
      <c r="A83" s="31"/>
      <c r="B83" s="32"/>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6"/>
      <c r="BE83" s="31"/>
    </row>
    <row r="84" spans="1:91" s="4" customFormat="1" ht="12" customHeight="1">
      <c r="B84" s="55"/>
      <c r="C84" s="26" t="s">
        <v>13</v>
      </c>
      <c r="D84" s="56"/>
      <c r="E84" s="56"/>
      <c r="F84" s="56"/>
      <c r="G84" s="56"/>
      <c r="H84" s="56"/>
      <c r="I84" s="56"/>
      <c r="J84" s="56"/>
      <c r="K84" s="56"/>
      <c r="L84" s="56" t="str">
        <f>K5</f>
        <v>00065</v>
      </c>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7"/>
    </row>
    <row r="85" spans="1:91" s="5" customFormat="1" ht="36.9" customHeight="1">
      <c r="B85" s="58"/>
      <c r="C85" s="59" t="s">
        <v>16</v>
      </c>
      <c r="D85" s="60"/>
      <c r="E85" s="60"/>
      <c r="F85" s="60"/>
      <c r="G85" s="60"/>
      <c r="H85" s="60"/>
      <c r="I85" s="60"/>
      <c r="J85" s="60"/>
      <c r="K85" s="60"/>
      <c r="L85" s="215" t="str">
        <f>K6</f>
        <v>Studie Revitalizace Parku u kostela v Horním Starém Městě</v>
      </c>
      <c r="M85" s="216"/>
      <c r="N85" s="216"/>
      <c r="O85" s="216"/>
      <c r="P85" s="216"/>
      <c r="Q85" s="216"/>
      <c r="R85" s="216"/>
      <c r="S85" s="216"/>
      <c r="T85" s="216"/>
      <c r="U85" s="216"/>
      <c r="V85" s="216"/>
      <c r="W85" s="216"/>
      <c r="X85" s="216"/>
      <c r="Y85" s="216"/>
      <c r="Z85" s="216"/>
      <c r="AA85" s="216"/>
      <c r="AB85" s="216"/>
      <c r="AC85" s="216"/>
      <c r="AD85" s="216"/>
      <c r="AE85" s="216"/>
      <c r="AF85" s="216"/>
      <c r="AG85" s="216"/>
      <c r="AH85" s="216"/>
      <c r="AI85" s="216"/>
      <c r="AJ85" s="216"/>
      <c r="AK85" s="216"/>
      <c r="AL85" s="216"/>
      <c r="AM85" s="216"/>
      <c r="AN85" s="216"/>
      <c r="AO85" s="216"/>
      <c r="AP85" s="60"/>
      <c r="AQ85" s="60"/>
      <c r="AR85" s="61"/>
    </row>
    <row r="86" spans="1:91" s="2" customFormat="1" ht="6.9" customHeight="1">
      <c r="A86" s="31"/>
      <c r="B86" s="32"/>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6"/>
      <c r="BE86" s="31"/>
    </row>
    <row r="87" spans="1:91" s="2" customFormat="1" ht="12" customHeight="1">
      <c r="A87" s="31"/>
      <c r="B87" s="32"/>
      <c r="C87" s="26" t="s">
        <v>20</v>
      </c>
      <c r="D87" s="33"/>
      <c r="E87" s="33"/>
      <c r="F87" s="33"/>
      <c r="G87" s="33"/>
      <c r="H87" s="33"/>
      <c r="I87" s="33"/>
      <c r="J87" s="33"/>
      <c r="K87" s="33"/>
      <c r="L87" s="62" t="str">
        <f>IF(K8="","",K8)</f>
        <v>Trutnov</v>
      </c>
      <c r="M87" s="33"/>
      <c r="N87" s="33"/>
      <c r="O87" s="33"/>
      <c r="P87" s="33"/>
      <c r="Q87" s="33"/>
      <c r="R87" s="33"/>
      <c r="S87" s="33"/>
      <c r="T87" s="33"/>
      <c r="U87" s="33"/>
      <c r="V87" s="33"/>
      <c r="W87" s="33"/>
      <c r="X87" s="33"/>
      <c r="Y87" s="33"/>
      <c r="Z87" s="33"/>
      <c r="AA87" s="33"/>
      <c r="AB87" s="33"/>
      <c r="AC87" s="33"/>
      <c r="AD87" s="33"/>
      <c r="AE87" s="33"/>
      <c r="AF87" s="33"/>
      <c r="AG87" s="33"/>
      <c r="AH87" s="33"/>
      <c r="AI87" s="26" t="s">
        <v>22</v>
      </c>
      <c r="AJ87" s="33"/>
      <c r="AK87" s="33"/>
      <c r="AL87" s="33"/>
      <c r="AM87" s="217" t="str">
        <f>IF(AN8= "","",AN8)</f>
        <v>8. 6. 2022</v>
      </c>
      <c r="AN87" s="217"/>
      <c r="AO87" s="33"/>
      <c r="AP87" s="33"/>
      <c r="AQ87" s="33"/>
      <c r="AR87" s="36"/>
      <c r="BE87" s="31"/>
    </row>
    <row r="88" spans="1:91" s="2" customFormat="1" ht="6.9" customHeight="1">
      <c r="A88" s="31"/>
      <c r="B88" s="32"/>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6"/>
      <c r="BE88" s="31"/>
    </row>
    <row r="89" spans="1:91" s="2" customFormat="1" ht="15.15" customHeight="1">
      <c r="A89" s="31"/>
      <c r="B89" s="32"/>
      <c r="C89" s="26" t="s">
        <v>24</v>
      </c>
      <c r="D89" s="33"/>
      <c r="E89" s="33"/>
      <c r="F89" s="33"/>
      <c r="G89" s="33"/>
      <c r="H89" s="33"/>
      <c r="I89" s="33"/>
      <c r="J89" s="33"/>
      <c r="K89" s="33"/>
      <c r="L89" s="56" t="str">
        <f>IF(E11= "","",E11)</f>
        <v>Mesto Trutnov</v>
      </c>
      <c r="M89" s="33"/>
      <c r="N89" s="33"/>
      <c r="O89" s="33"/>
      <c r="P89" s="33"/>
      <c r="Q89" s="33"/>
      <c r="R89" s="33"/>
      <c r="S89" s="33"/>
      <c r="T89" s="33"/>
      <c r="U89" s="33"/>
      <c r="V89" s="33"/>
      <c r="W89" s="33"/>
      <c r="X89" s="33"/>
      <c r="Y89" s="33"/>
      <c r="Z89" s="33"/>
      <c r="AA89" s="33"/>
      <c r="AB89" s="33"/>
      <c r="AC89" s="33"/>
      <c r="AD89" s="33"/>
      <c r="AE89" s="33"/>
      <c r="AF89" s="33"/>
      <c r="AG89" s="33"/>
      <c r="AH89" s="33"/>
      <c r="AI89" s="26" t="s">
        <v>30</v>
      </c>
      <c r="AJ89" s="33"/>
      <c r="AK89" s="33"/>
      <c r="AL89" s="33"/>
      <c r="AM89" s="218" t="str">
        <f>IF(E17="","",E17)</f>
        <v xml:space="preserve"> </v>
      </c>
      <c r="AN89" s="219"/>
      <c r="AO89" s="219"/>
      <c r="AP89" s="219"/>
      <c r="AQ89" s="33"/>
      <c r="AR89" s="36"/>
      <c r="AS89" s="220" t="s">
        <v>57</v>
      </c>
      <c r="AT89" s="221"/>
      <c r="AU89" s="64"/>
      <c r="AV89" s="64"/>
      <c r="AW89" s="64"/>
      <c r="AX89" s="64"/>
      <c r="AY89" s="64"/>
      <c r="AZ89" s="64"/>
      <c r="BA89" s="64"/>
      <c r="BB89" s="64"/>
      <c r="BC89" s="64"/>
      <c r="BD89" s="65"/>
      <c r="BE89" s="31"/>
    </row>
    <row r="90" spans="1:91" s="2" customFormat="1" ht="25.65" customHeight="1">
      <c r="A90" s="31"/>
      <c r="B90" s="32"/>
      <c r="C90" s="26" t="s">
        <v>28</v>
      </c>
      <c r="D90" s="33"/>
      <c r="E90" s="33"/>
      <c r="F90" s="33"/>
      <c r="G90" s="33"/>
      <c r="H90" s="33"/>
      <c r="I90" s="33"/>
      <c r="J90" s="33"/>
      <c r="K90" s="33"/>
      <c r="L90" s="56"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6" t="s">
        <v>33</v>
      </c>
      <c r="AJ90" s="33"/>
      <c r="AK90" s="33"/>
      <c r="AL90" s="33"/>
      <c r="AM90" s="218" t="str">
        <f>IF(E20="","",E20)</f>
        <v>RSU s.r.o., Voletinská 252, 541 03 Trutnov Poříčí</v>
      </c>
      <c r="AN90" s="219"/>
      <c r="AO90" s="219"/>
      <c r="AP90" s="219"/>
      <c r="AQ90" s="33"/>
      <c r="AR90" s="36"/>
      <c r="AS90" s="222"/>
      <c r="AT90" s="223"/>
      <c r="AU90" s="66"/>
      <c r="AV90" s="66"/>
      <c r="AW90" s="66"/>
      <c r="AX90" s="66"/>
      <c r="AY90" s="66"/>
      <c r="AZ90" s="66"/>
      <c r="BA90" s="66"/>
      <c r="BB90" s="66"/>
      <c r="BC90" s="66"/>
      <c r="BD90" s="67"/>
      <c r="BE90" s="31"/>
    </row>
    <row r="91" spans="1:91" s="2" customFormat="1" ht="10.8" customHeight="1">
      <c r="A91" s="31"/>
      <c r="B91" s="32"/>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6"/>
      <c r="AS91" s="224"/>
      <c r="AT91" s="225"/>
      <c r="AU91" s="68"/>
      <c r="AV91" s="68"/>
      <c r="AW91" s="68"/>
      <c r="AX91" s="68"/>
      <c r="AY91" s="68"/>
      <c r="AZ91" s="68"/>
      <c r="BA91" s="68"/>
      <c r="BB91" s="68"/>
      <c r="BC91" s="68"/>
      <c r="BD91" s="69"/>
      <c r="BE91" s="31"/>
    </row>
    <row r="92" spans="1:91" s="2" customFormat="1" ht="29.25" customHeight="1">
      <c r="A92" s="31"/>
      <c r="B92" s="32"/>
      <c r="C92" s="226" t="s">
        <v>58</v>
      </c>
      <c r="D92" s="227"/>
      <c r="E92" s="227"/>
      <c r="F92" s="227"/>
      <c r="G92" s="227"/>
      <c r="H92" s="70"/>
      <c r="I92" s="229" t="s">
        <v>59</v>
      </c>
      <c r="J92" s="227"/>
      <c r="K92" s="227"/>
      <c r="L92" s="227"/>
      <c r="M92" s="227"/>
      <c r="N92" s="227"/>
      <c r="O92" s="227"/>
      <c r="P92" s="227"/>
      <c r="Q92" s="227"/>
      <c r="R92" s="227"/>
      <c r="S92" s="227"/>
      <c r="T92" s="227"/>
      <c r="U92" s="227"/>
      <c r="V92" s="227"/>
      <c r="W92" s="227"/>
      <c r="X92" s="227"/>
      <c r="Y92" s="227"/>
      <c r="Z92" s="227"/>
      <c r="AA92" s="227"/>
      <c r="AB92" s="227"/>
      <c r="AC92" s="227"/>
      <c r="AD92" s="227"/>
      <c r="AE92" s="227"/>
      <c r="AF92" s="227"/>
      <c r="AG92" s="228" t="s">
        <v>60</v>
      </c>
      <c r="AH92" s="227"/>
      <c r="AI92" s="227"/>
      <c r="AJ92" s="227"/>
      <c r="AK92" s="227"/>
      <c r="AL92" s="227"/>
      <c r="AM92" s="227"/>
      <c r="AN92" s="229" t="s">
        <v>61</v>
      </c>
      <c r="AO92" s="227"/>
      <c r="AP92" s="230"/>
      <c r="AQ92" s="71" t="s">
        <v>62</v>
      </c>
      <c r="AR92" s="36"/>
      <c r="AS92" s="72" t="s">
        <v>63</v>
      </c>
      <c r="AT92" s="73" t="s">
        <v>64</v>
      </c>
      <c r="AU92" s="73" t="s">
        <v>65</v>
      </c>
      <c r="AV92" s="73" t="s">
        <v>66</v>
      </c>
      <c r="AW92" s="73" t="s">
        <v>67</v>
      </c>
      <c r="AX92" s="73" t="s">
        <v>68</v>
      </c>
      <c r="AY92" s="73" t="s">
        <v>69</v>
      </c>
      <c r="AZ92" s="73" t="s">
        <v>70</v>
      </c>
      <c r="BA92" s="73" t="s">
        <v>71</v>
      </c>
      <c r="BB92" s="73" t="s">
        <v>72</v>
      </c>
      <c r="BC92" s="73" t="s">
        <v>73</v>
      </c>
      <c r="BD92" s="74" t="s">
        <v>74</v>
      </c>
      <c r="BE92" s="31"/>
    </row>
    <row r="93" spans="1:91" s="2" customFormat="1" ht="10.8" customHeight="1">
      <c r="A93" s="31"/>
      <c r="B93" s="32"/>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6"/>
      <c r="AS93" s="75"/>
      <c r="AT93" s="76"/>
      <c r="AU93" s="76"/>
      <c r="AV93" s="76"/>
      <c r="AW93" s="76"/>
      <c r="AX93" s="76"/>
      <c r="AY93" s="76"/>
      <c r="AZ93" s="76"/>
      <c r="BA93" s="76"/>
      <c r="BB93" s="76"/>
      <c r="BC93" s="76"/>
      <c r="BD93" s="77"/>
      <c r="BE93" s="31"/>
    </row>
    <row r="94" spans="1:91" s="6" customFormat="1" ht="32.4" customHeight="1">
      <c r="B94" s="78"/>
      <c r="C94" s="79" t="s">
        <v>75</v>
      </c>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234">
        <f>ROUND(SUM(AG95:AG98),2)</f>
        <v>0</v>
      </c>
      <c r="AH94" s="234"/>
      <c r="AI94" s="234"/>
      <c r="AJ94" s="234"/>
      <c r="AK94" s="234"/>
      <c r="AL94" s="234"/>
      <c r="AM94" s="234"/>
      <c r="AN94" s="235">
        <f>SUM(AG94,AT94)</f>
        <v>0</v>
      </c>
      <c r="AO94" s="235"/>
      <c r="AP94" s="235"/>
      <c r="AQ94" s="82" t="s">
        <v>1</v>
      </c>
      <c r="AR94" s="83"/>
      <c r="AS94" s="84">
        <f>ROUND(SUM(AS95:AS98),2)</f>
        <v>0</v>
      </c>
      <c r="AT94" s="85">
        <f>ROUND(SUM(AV94:AW94),2)</f>
        <v>0</v>
      </c>
      <c r="AU94" s="86">
        <f>ROUND(SUM(AU95:AU98),5)</f>
        <v>0</v>
      </c>
      <c r="AV94" s="85">
        <f>ROUND(AZ94*L29,2)</f>
        <v>0</v>
      </c>
      <c r="AW94" s="85">
        <f>ROUND(BA94*L30,2)</f>
        <v>0</v>
      </c>
      <c r="AX94" s="85">
        <f>ROUND(BB94*L29,2)</f>
        <v>0</v>
      </c>
      <c r="AY94" s="85">
        <f>ROUND(BC94*L30,2)</f>
        <v>0</v>
      </c>
      <c r="AZ94" s="85">
        <f>ROUND(SUM(AZ95:AZ98),2)</f>
        <v>0</v>
      </c>
      <c r="BA94" s="85">
        <f>ROUND(SUM(BA95:BA98),2)</f>
        <v>0</v>
      </c>
      <c r="BB94" s="85">
        <f>ROUND(SUM(BB95:BB98),2)</f>
        <v>0</v>
      </c>
      <c r="BC94" s="85">
        <f>ROUND(SUM(BC95:BC98),2)</f>
        <v>0</v>
      </c>
      <c r="BD94" s="87">
        <f>ROUND(SUM(BD95:BD98),2)</f>
        <v>0</v>
      </c>
      <c r="BS94" s="88" t="s">
        <v>76</v>
      </c>
      <c r="BT94" s="88" t="s">
        <v>77</v>
      </c>
      <c r="BU94" s="89" t="s">
        <v>78</v>
      </c>
      <c r="BV94" s="88" t="s">
        <v>79</v>
      </c>
      <c r="BW94" s="88" t="s">
        <v>5</v>
      </c>
      <c r="BX94" s="88" t="s">
        <v>80</v>
      </c>
      <c r="CL94" s="88" t="s">
        <v>1</v>
      </c>
    </row>
    <row r="95" spans="1:91" s="7" customFormat="1" ht="16.5" customHeight="1">
      <c r="A95" s="90" t="s">
        <v>81</v>
      </c>
      <c r="B95" s="91"/>
      <c r="C95" s="92"/>
      <c r="D95" s="231" t="s">
        <v>82</v>
      </c>
      <c r="E95" s="231"/>
      <c r="F95" s="231"/>
      <c r="G95" s="231"/>
      <c r="H95" s="231"/>
      <c r="I95" s="93"/>
      <c r="J95" s="231" t="s">
        <v>83</v>
      </c>
      <c r="K95" s="231"/>
      <c r="L95" s="231"/>
      <c r="M95" s="231"/>
      <c r="N95" s="231"/>
      <c r="O95" s="231"/>
      <c r="P95" s="231"/>
      <c r="Q95" s="231"/>
      <c r="R95" s="231"/>
      <c r="S95" s="231"/>
      <c r="T95" s="231"/>
      <c r="U95" s="231"/>
      <c r="V95" s="231"/>
      <c r="W95" s="231"/>
      <c r="X95" s="231"/>
      <c r="Y95" s="231"/>
      <c r="Z95" s="231"/>
      <c r="AA95" s="231"/>
      <c r="AB95" s="231"/>
      <c r="AC95" s="231"/>
      <c r="AD95" s="231"/>
      <c r="AE95" s="231"/>
      <c r="AF95" s="231"/>
      <c r="AG95" s="232">
        <f>'SO 02 - Komunikace a zpev...'!J30</f>
        <v>0</v>
      </c>
      <c r="AH95" s="233"/>
      <c r="AI95" s="233"/>
      <c r="AJ95" s="233"/>
      <c r="AK95" s="233"/>
      <c r="AL95" s="233"/>
      <c r="AM95" s="233"/>
      <c r="AN95" s="232">
        <f>SUM(AG95,AT95)</f>
        <v>0</v>
      </c>
      <c r="AO95" s="233"/>
      <c r="AP95" s="233"/>
      <c r="AQ95" s="94" t="s">
        <v>84</v>
      </c>
      <c r="AR95" s="95"/>
      <c r="AS95" s="96">
        <v>0</v>
      </c>
      <c r="AT95" s="97">
        <f>ROUND(SUM(AV95:AW95),2)</f>
        <v>0</v>
      </c>
      <c r="AU95" s="98">
        <f>'SO 02 - Komunikace a zpev...'!P122</f>
        <v>0</v>
      </c>
      <c r="AV95" s="97">
        <f>'SO 02 - Komunikace a zpev...'!J33</f>
        <v>0</v>
      </c>
      <c r="AW95" s="97">
        <f>'SO 02 - Komunikace a zpev...'!J34</f>
        <v>0</v>
      </c>
      <c r="AX95" s="97">
        <f>'SO 02 - Komunikace a zpev...'!J35</f>
        <v>0</v>
      </c>
      <c r="AY95" s="97">
        <f>'SO 02 - Komunikace a zpev...'!J36</f>
        <v>0</v>
      </c>
      <c r="AZ95" s="97">
        <f>'SO 02 - Komunikace a zpev...'!F33</f>
        <v>0</v>
      </c>
      <c r="BA95" s="97">
        <f>'SO 02 - Komunikace a zpev...'!F34</f>
        <v>0</v>
      </c>
      <c r="BB95" s="97">
        <f>'SO 02 - Komunikace a zpev...'!F35</f>
        <v>0</v>
      </c>
      <c r="BC95" s="97">
        <f>'SO 02 - Komunikace a zpev...'!F36</f>
        <v>0</v>
      </c>
      <c r="BD95" s="99">
        <f>'SO 02 - Komunikace a zpev...'!F37</f>
        <v>0</v>
      </c>
      <c r="BT95" s="100" t="s">
        <v>85</v>
      </c>
      <c r="BV95" s="100" t="s">
        <v>79</v>
      </c>
      <c r="BW95" s="100" t="s">
        <v>86</v>
      </c>
      <c r="BX95" s="100" t="s">
        <v>5</v>
      </c>
      <c r="CL95" s="100" t="s">
        <v>1</v>
      </c>
      <c r="CM95" s="100" t="s">
        <v>87</v>
      </c>
    </row>
    <row r="96" spans="1:91" s="7" customFormat="1" ht="16.5" customHeight="1">
      <c r="A96" s="90" t="s">
        <v>81</v>
      </c>
      <c r="B96" s="91"/>
      <c r="C96" s="92"/>
      <c r="D96" s="231" t="s">
        <v>88</v>
      </c>
      <c r="E96" s="231"/>
      <c r="F96" s="231"/>
      <c r="G96" s="231"/>
      <c r="H96" s="231"/>
      <c r="I96" s="93"/>
      <c r="J96" s="231" t="s">
        <v>89</v>
      </c>
      <c r="K96" s="231"/>
      <c r="L96" s="231"/>
      <c r="M96" s="231"/>
      <c r="N96" s="231"/>
      <c r="O96" s="231"/>
      <c r="P96" s="231"/>
      <c r="Q96" s="231"/>
      <c r="R96" s="231"/>
      <c r="S96" s="231"/>
      <c r="T96" s="231"/>
      <c r="U96" s="231"/>
      <c r="V96" s="231"/>
      <c r="W96" s="231"/>
      <c r="X96" s="231"/>
      <c r="Y96" s="231"/>
      <c r="Z96" s="231"/>
      <c r="AA96" s="231"/>
      <c r="AB96" s="231"/>
      <c r="AC96" s="231"/>
      <c r="AD96" s="231"/>
      <c r="AE96" s="231"/>
      <c r="AF96" s="231"/>
      <c r="AG96" s="232">
        <f>'SO 01 - Sadové úpravy'!J30</f>
        <v>0</v>
      </c>
      <c r="AH96" s="233"/>
      <c r="AI96" s="233"/>
      <c r="AJ96" s="233"/>
      <c r="AK96" s="233"/>
      <c r="AL96" s="233"/>
      <c r="AM96" s="233"/>
      <c r="AN96" s="232">
        <f>SUM(AG96,AT96)</f>
        <v>0</v>
      </c>
      <c r="AO96" s="233"/>
      <c r="AP96" s="233"/>
      <c r="AQ96" s="94" t="s">
        <v>84</v>
      </c>
      <c r="AR96" s="95"/>
      <c r="AS96" s="96">
        <v>0</v>
      </c>
      <c r="AT96" s="97">
        <f>ROUND(SUM(AV96:AW96),2)</f>
        <v>0</v>
      </c>
      <c r="AU96" s="98">
        <f>'SO 01 - Sadové úpravy'!P119</f>
        <v>0</v>
      </c>
      <c r="AV96" s="97">
        <f>'SO 01 - Sadové úpravy'!J33</f>
        <v>0</v>
      </c>
      <c r="AW96" s="97">
        <f>'SO 01 - Sadové úpravy'!J34</f>
        <v>0</v>
      </c>
      <c r="AX96" s="97">
        <f>'SO 01 - Sadové úpravy'!J35</f>
        <v>0</v>
      </c>
      <c r="AY96" s="97">
        <f>'SO 01 - Sadové úpravy'!J36</f>
        <v>0</v>
      </c>
      <c r="AZ96" s="97">
        <f>'SO 01 - Sadové úpravy'!F33</f>
        <v>0</v>
      </c>
      <c r="BA96" s="97">
        <f>'SO 01 - Sadové úpravy'!F34</f>
        <v>0</v>
      </c>
      <c r="BB96" s="97">
        <f>'SO 01 - Sadové úpravy'!F35</f>
        <v>0</v>
      </c>
      <c r="BC96" s="97">
        <f>'SO 01 - Sadové úpravy'!F36</f>
        <v>0</v>
      </c>
      <c r="BD96" s="99">
        <f>'SO 01 - Sadové úpravy'!F37</f>
        <v>0</v>
      </c>
      <c r="BT96" s="100" t="s">
        <v>85</v>
      </c>
      <c r="BV96" s="100" t="s">
        <v>79</v>
      </c>
      <c r="BW96" s="100" t="s">
        <v>90</v>
      </c>
      <c r="BX96" s="100" t="s">
        <v>5</v>
      </c>
      <c r="CL96" s="100" t="s">
        <v>1</v>
      </c>
      <c r="CM96" s="100" t="s">
        <v>87</v>
      </c>
    </row>
    <row r="97" spans="1:91" s="7" customFormat="1" ht="16.5" customHeight="1">
      <c r="A97" s="90" t="s">
        <v>81</v>
      </c>
      <c r="B97" s="91"/>
      <c r="C97" s="92"/>
      <c r="D97" s="231" t="s">
        <v>91</v>
      </c>
      <c r="E97" s="231"/>
      <c r="F97" s="231"/>
      <c r="G97" s="231"/>
      <c r="H97" s="231"/>
      <c r="I97" s="93"/>
      <c r="J97" s="231" t="s">
        <v>92</v>
      </c>
      <c r="K97" s="231"/>
      <c r="L97" s="231"/>
      <c r="M97" s="231"/>
      <c r="N97" s="231"/>
      <c r="O97" s="231"/>
      <c r="P97" s="231"/>
      <c r="Q97" s="231"/>
      <c r="R97" s="231"/>
      <c r="S97" s="231"/>
      <c r="T97" s="231"/>
      <c r="U97" s="231"/>
      <c r="V97" s="231"/>
      <c r="W97" s="231"/>
      <c r="X97" s="231"/>
      <c r="Y97" s="231"/>
      <c r="Z97" s="231"/>
      <c r="AA97" s="231"/>
      <c r="AB97" s="231"/>
      <c r="AC97" s="231"/>
      <c r="AD97" s="231"/>
      <c r="AE97" s="231"/>
      <c r="AF97" s="231"/>
      <c r="AG97" s="232">
        <f>'SO 03 - Vybavení a mobiliář'!J30</f>
        <v>0</v>
      </c>
      <c r="AH97" s="233"/>
      <c r="AI97" s="233"/>
      <c r="AJ97" s="233"/>
      <c r="AK97" s="233"/>
      <c r="AL97" s="233"/>
      <c r="AM97" s="233"/>
      <c r="AN97" s="232">
        <f>SUM(AG97,AT97)</f>
        <v>0</v>
      </c>
      <c r="AO97" s="233"/>
      <c r="AP97" s="233"/>
      <c r="AQ97" s="94" t="s">
        <v>84</v>
      </c>
      <c r="AR97" s="95"/>
      <c r="AS97" s="96">
        <v>0</v>
      </c>
      <c r="AT97" s="97">
        <f>ROUND(SUM(AV97:AW97),2)</f>
        <v>0</v>
      </c>
      <c r="AU97" s="98">
        <f>'SO 03 - Vybavení a mobiliář'!P123</f>
        <v>0</v>
      </c>
      <c r="AV97" s="97">
        <f>'SO 03 - Vybavení a mobiliář'!J33</f>
        <v>0</v>
      </c>
      <c r="AW97" s="97">
        <f>'SO 03 - Vybavení a mobiliář'!J34</f>
        <v>0</v>
      </c>
      <c r="AX97" s="97">
        <f>'SO 03 - Vybavení a mobiliář'!J35</f>
        <v>0</v>
      </c>
      <c r="AY97" s="97">
        <f>'SO 03 - Vybavení a mobiliář'!J36</f>
        <v>0</v>
      </c>
      <c r="AZ97" s="97">
        <f>'SO 03 - Vybavení a mobiliář'!F33</f>
        <v>0</v>
      </c>
      <c r="BA97" s="97">
        <f>'SO 03 - Vybavení a mobiliář'!F34</f>
        <v>0</v>
      </c>
      <c r="BB97" s="97">
        <f>'SO 03 - Vybavení a mobiliář'!F35</f>
        <v>0</v>
      </c>
      <c r="BC97" s="97">
        <f>'SO 03 - Vybavení a mobiliář'!F36</f>
        <v>0</v>
      </c>
      <c r="BD97" s="99">
        <f>'SO 03 - Vybavení a mobiliář'!F37</f>
        <v>0</v>
      </c>
      <c r="BT97" s="100" t="s">
        <v>85</v>
      </c>
      <c r="BV97" s="100" t="s">
        <v>79</v>
      </c>
      <c r="BW97" s="100" t="s">
        <v>93</v>
      </c>
      <c r="BX97" s="100" t="s">
        <v>5</v>
      </c>
      <c r="CL97" s="100" t="s">
        <v>1</v>
      </c>
      <c r="CM97" s="100" t="s">
        <v>87</v>
      </c>
    </row>
    <row r="98" spans="1:91" s="7" customFormat="1" ht="16.5" customHeight="1">
      <c r="A98" s="90" t="s">
        <v>81</v>
      </c>
      <c r="B98" s="91"/>
      <c r="C98" s="92"/>
      <c r="D98" s="231" t="s">
        <v>94</v>
      </c>
      <c r="E98" s="231"/>
      <c r="F98" s="231"/>
      <c r="G98" s="231"/>
      <c r="H98" s="231"/>
      <c r="I98" s="93"/>
      <c r="J98" s="231" t="s">
        <v>95</v>
      </c>
      <c r="K98" s="231"/>
      <c r="L98" s="231"/>
      <c r="M98" s="231"/>
      <c r="N98" s="231"/>
      <c r="O98" s="231"/>
      <c r="P98" s="231"/>
      <c r="Q98" s="231"/>
      <c r="R98" s="231"/>
      <c r="S98" s="231"/>
      <c r="T98" s="231"/>
      <c r="U98" s="231"/>
      <c r="V98" s="231"/>
      <c r="W98" s="231"/>
      <c r="X98" s="231"/>
      <c r="Y98" s="231"/>
      <c r="Z98" s="231"/>
      <c r="AA98" s="231"/>
      <c r="AB98" s="231"/>
      <c r="AC98" s="231"/>
      <c r="AD98" s="231"/>
      <c r="AE98" s="231"/>
      <c r="AF98" s="231"/>
      <c r="AG98" s="232">
        <f>'SO 04 -  Veřejné osvětlení'!J30</f>
        <v>0</v>
      </c>
      <c r="AH98" s="233"/>
      <c r="AI98" s="233"/>
      <c r="AJ98" s="233"/>
      <c r="AK98" s="233"/>
      <c r="AL98" s="233"/>
      <c r="AM98" s="233"/>
      <c r="AN98" s="232">
        <f>SUM(AG98,AT98)</f>
        <v>0</v>
      </c>
      <c r="AO98" s="233"/>
      <c r="AP98" s="233"/>
      <c r="AQ98" s="94" t="s">
        <v>84</v>
      </c>
      <c r="AR98" s="95"/>
      <c r="AS98" s="101">
        <v>0</v>
      </c>
      <c r="AT98" s="102">
        <f>ROUND(SUM(AV98:AW98),2)</f>
        <v>0</v>
      </c>
      <c r="AU98" s="103">
        <f>'SO 04 -  Veřejné osvětlení'!P120</f>
        <v>0</v>
      </c>
      <c r="AV98" s="102">
        <f>'SO 04 -  Veřejné osvětlení'!J33</f>
        <v>0</v>
      </c>
      <c r="AW98" s="102">
        <f>'SO 04 -  Veřejné osvětlení'!J34</f>
        <v>0</v>
      </c>
      <c r="AX98" s="102">
        <f>'SO 04 -  Veřejné osvětlení'!J35</f>
        <v>0</v>
      </c>
      <c r="AY98" s="102">
        <f>'SO 04 -  Veřejné osvětlení'!J36</f>
        <v>0</v>
      </c>
      <c r="AZ98" s="102">
        <f>'SO 04 -  Veřejné osvětlení'!F33</f>
        <v>0</v>
      </c>
      <c r="BA98" s="102">
        <f>'SO 04 -  Veřejné osvětlení'!F34</f>
        <v>0</v>
      </c>
      <c r="BB98" s="102">
        <f>'SO 04 -  Veřejné osvětlení'!F35</f>
        <v>0</v>
      </c>
      <c r="BC98" s="102">
        <f>'SO 04 -  Veřejné osvětlení'!F36</f>
        <v>0</v>
      </c>
      <c r="BD98" s="104">
        <f>'SO 04 -  Veřejné osvětlení'!F37</f>
        <v>0</v>
      </c>
      <c r="BT98" s="100" t="s">
        <v>85</v>
      </c>
      <c r="BV98" s="100" t="s">
        <v>79</v>
      </c>
      <c r="BW98" s="100" t="s">
        <v>96</v>
      </c>
      <c r="BX98" s="100" t="s">
        <v>5</v>
      </c>
      <c r="CL98" s="100" t="s">
        <v>1</v>
      </c>
      <c r="CM98" s="100" t="s">
        <v>87</v>
      </c>
    </row>
    <row r="99" spans="1:91" s="2" customFormat="1" ht="30" customHeight="1">
      <c r="A99" s="31"/>
      <c r="B99" s="32"/>
      <c r="C99" s="33"/>
      <c r="D99" s="33"/>
      <c r="E99" s="33"/>
      <c r="F99" s="33"/>
      <c r="G99" s="33"/>
      <c r="H99" s="33"/>
      <c r="I99" s="33"/>
      <c r="J99" s="33"/>
      <c r="K99" s="33"/>
      <c r="L99" s="33"/>
      <c r="M99" s="33"/>
      <c r="N99" s="33"/>
      <c r="O99" s="33"/>
      <c r="P99" s="33"/>
      <c r="Q99" s="33"/>
      <c r="R99" s="33"/>
      <c r="S99" s="33"/>
      <c r="T99" s="33"/>
      <c r="U99" s="33"/>
      <c r="V99" s="33"/>
      <c r="W99" s="33"/>
      <c r="X99" s="33"/>
      <c r="Y99" s="33"/>
      <c r="Z99" s="33"/>
      <c r="AA99" s="33"/>
      <c r="AB99" s="33"/>
      <c r="AC99" s="33"/>
      <c r="AD99" s="33"/>
      <c r="AE99" s="33"/>
      <c r="AF99" s="33"/>
      <c r="AG99" s="33"/>
      <c r="AH99" s="33"/>
      <c r="AI99" s="33"/>
      <c r="AJ99" s="33"/>
      <c r="AK99" s="33"/>
      <c r="AL99" s="33"/>
      <c r="AM99" s="33"/>
      <c r="AN99" s="33"/>
      <c r="AO99" s="33"/>
      <c r="AP99" s="33"/>
      <c r="AQ99" s="33"/>
      <c r="AR99" s="36"/>
      <c r="AS99" s="31"/>
      <c r="AT99" s="31"/>
      <c r="AU99" s="31"/>
      <c r="AV99" s="31"/>
      <c r="AW99" s="31"/>
      <c r="AX99" s="31"/>
      <c r="AY99" s="31"/>
      <c r="AZ99" s="31"/>
      <c r="BA99" s="31"/>
      <c r="BB99" s="31"/>
      <c r="BC99" s="31"/>
      <c r="BD99" s="31"/>
      <c r="BE99" s="31"/>
    </row>
    <row r="100" spans="1:91" s="2" customFormat="1" ht="6.9" customHeight="1">
      <c r="A100" s="31"/>
      <c r="B100" s="51"/>
      <c r="C100" s="52"/>
      <c r="D100" s="52"/>
      <c r="E100" s="52"/>
      <c r="F100" s="52"/>
      <c r="G100" s="52"/>
      <c r="H100" s="52"/>
      <c r="I100" s="52"/>
      <c r="J100" s="52"/>
      <c r="K100" s="52"/>
      <c r="L100" s="52"/>
      <c r="M100" s="52"/>
      <c r="N100" s="52"/>
      <c r="O100" s="52"/>
      <c r="P100" s="52"/>
      <c r="Q100" s="52"/>
      <c r="R100" s="52"/>
      <c r="S100" s="52"/>
      <c r="T100" s="52"/>
      <c r="U100" s="52"/>
      <c r="V100" s="52"/>
      <c r="W100" s="52"/>
      <c r="X100" s="52"/>
      <c r="Y100" s="52"/>
      <c r="Z100" s="52"/>
      <c r="AA100" s="52"/>
      <c r="AB100" s="52"/>
      <c r="AC100" s="52"/>
      <c r="AD100" s="52"/>
      <c r="AE100" s="52"/>
      <c r="AF100" s="52"/>
      <c r="AG100" s="52"/>
      <c r="AH100" s="52"/>
      <c r="AI100" s="52"/>
      <c r="AJ100" s="52"/>
      <c r="AK100" s="52"/>
      <c r="AL100" s="52"/>
      <c r="AM100" s="52"/>
      <c r="AN100" s="52"/>
      <c r="AO100" s="52"/>
      <c r="AP100" s="52"/>
      <c r="AQ100" s="52"/>
      <c r="AR100" s="36"/>
      <c r="AS100" s="31"/>
      <c r="AT100" s="31"/>
      <c r="AU100" s="31"/>
      <c r="AV100" s="31"/>
      <c r="AW100" s="31"/>
      <c r="AX100" s="31"/>
      <c r="AY100" s="31"/>
      <c r="AZ100" s="31"/>
      <c r="BA100" s="31"/>
      <c r="BB100" s="31"/>
      <c r="BC100" s="31"/>
      <c r="BD100" s="31"/>
      <c r="BE100" s="31"/>
    </row>
  </sheetData>
  <sheetProtection algorithmName="SHA-512" hashValue="B3qR/kUqCPnQGX0EEHC29TVzThmonuKJ51ov3RbyfTaVY6l70L+W+7wXqkzH8r6BNrt8dX1GvrIbjI/PKj9SGA==" saltValue="umpjPtumRhVN1lVAqsGncbAFDX5UrwUBYheoyNNd9pcZ8bYwETU6vTA4FjTqvsIpAT9TwmKDvt6InEL4vt8t5g==" spinCount="100000" sheet="1" objects="1" scenarios="1" formatColumns="0" formatRows="0"/>
  <mergeCells count="54">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G94:AM94"/>
    <mergeCell ref="AN94:AP94"/>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L85:AO85"/>
    <mergeCell ref="AM87:AN87"/>
    <mergeCell ref="AM89:AP89"/>
    <mergeCell ref="AS89:AT91"/>
    <mergeCell ref="AM90:AP90"/>
  </mergeCells>
  <hyperlinks>
    <hyperlink ref="A95" location="'SO 02 - Komunikace a zpev...'!C2" display="/" xr:uid="{00000000-0004-0000-0000-000000000000}"/>
    <hyperlink ref="A96" location="'SO 01 - Sadové úpravy'!C2" display="/" xr:uid="{00000000-0004-0000-0000-000001000000}"/>
    <hyperlink ref="A97" location="'SO 03 - Vybavení a mobiliář'!C2" display="/" xr:uid="{00000000-0004-0000-0000-000002000000}"/>
    <hyperlink ref="A98" location="'SO 04 -  Veřejné osvětlení'!C2" display="/" xr:uid="{00000000-0004-0000-0000-000003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206"/>
  <sheetViews>
    <sheetView showGridLines="0" workbookViewId="0"/>
  </sheetViews>
  <sheetFormatPr defaultRowHeight="13.2"/>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55"/>
      <c r="M2" s="255"/>
      <c r="N2" s="255"/>
      <c r="O2" s="255"/>
      <c r="P2" s="255"/>
      <c r="Q2" s="255"/>
      <c r="R2" s="255"/>
      <c r="S2" s="255"/>
      <c r="T2" s="255"/>
      <c r="U2" s="255"/>
      <c r="V2" s="255"/>
      <c r="AT2" s="14" t="s">
        <v>90</v>
      </c>
    </row>
    <row r="3" spans="1:46" s="1" customFormat="1" ht="6.9" customHeight="1">
      <c r="B3" s="105"/>
      <c r="C3" s="106"/>
      <c r="D3" s="106"/>
      <c r="E3" s="106"/>
      <c r="F3" s="106"/>
      <c r="G3" s="106"/>
      <c r="H3" s="106"/>
      <c r="I3" s="106"/>
      <c r="J3" s="106"/>
      <c r="K3" s="106"/>
      <c r="L3" s="17"/>
      <c r="AT3" s="14" t="s">
        <v>87</v>
      </c>
    </row>
    <row r="4" spans="1:46" s="1" customFormat="1" ht="24.9" customHeight="1">
      <c r="B4" s="17"/>
      <c r="D4" s="107" t="s">
        <v>97</v>
      </c>
      <c r="L4" s="17"/>
      <c r="M4" s="108" t="s">
        <v>10</v>
      </c>
      <c r="AT4" s="14" t="s">
        <v>4</v>
      </c>
    </row>
    <row r="5" spans="1:46" s="1" customFormat="1" ht="6.9" customHeight="1">
      <c r="B5" s="17"/>
      <c r="L5" s="17"/>
    </row>
    <row r="6" spans="1:46" s="1" customFormat="1" ht="12" customHeight="1">
      <c r="B6" s="17"/>
      <c r="D6" s="109" t="s">
        <v>16</v>
      </c>
      <c r="L6" s="17"/>
    </row>
    <row r="7" spans="1:46" s="1" customFormat="1" ht="16.5" customHeight="1">
      <c r="B7" s="17"/>
      <c r="E7" s="256" t="str">
        <f>'Rekapitulace stavby'!K6</f>
        <v>Studie Revitalizace Parku u kostela v Horním Starém Městě</v>
      </c>
      <c r="F7" s="257"/>
      <c r="G7" s="257"/>
      <c r="H7" s="257"/>
      <c r="L7" s="17"/>
    </row>
    <row r="8" spans="1:46" s="2" customFormat="1" ht="12" customHeight="1">
      <c r="A8" s="31"/>
      <c r="B8" s="36"/>
      <c r="C8" s="31"/>
      <c r="D8" s="109" t="s">
        <v>98</v>
      </c>
      <c r="E8" s="31"/>
      <c r="F8" s="31"/>
      <c r="G8" s="31"/>
      <c r="H8" s="31"/>
      <c r="I8" s="31"/>
      <c r="J8" s="31"/>
      <c r="K8" s="31"/>
      <c r="L8" s="48"/>
      <c r="S8" s="31"/>
      <c r="T8" s="31"/>
      <c r="U8" s="31"/>
      <c r="V8" s="31"/>
      <c r="W8" s="31"/>
      <c r="X8" s="31"/>
      <c r="Y8" s="31"/>
      <c r="Z8" s="31"/>
      <c r="AA8" s="31"/>
      <c r="AB8" s="31"/>
      <c r="AC8" s="31"/>
      <c r="AD8" s="31"/>
      <c r="AE8" s="31"/>
    </row>
    <row r="9" spans="1:46" s="2" customFormat="1" ht="16.5" customHeight="1">
      <c r="A9" s="31"/>
      <c r="B9" s="36"/>
      <c r="C9" s="31"/>
      <c r="D9" s="31"/>
      <c r="E9" s="258" t="s">
        <v>288</v>
      </c>
      <c r="F9" s="259"/>
      <c r="G9" s="259"/>
      <c r="H9" s="259"/>
      <c r="I9" s="31"/>
      <c r="J9" s="31"/>
      <c r="K9" s="31"/>
      <c r="L9" s="48"/>
      <c r="S9" s="31"/>
      <c r="T9" s="31"/>
      <c r="U9" s="31"/>
      <c r="V9" s="31"/>
      <c r="W9" s="31"/>
      <c r="X9" s="31"/>
      <c r="Y9" s="31"/>
      <c r="Z9" s="31"/>
      <c r="AA9" s="31"/>
      <c r="AB9" s="31"/>
      <c r="AC9" s="31"/>
      <c r="AD9" s="31"/>
      <c r="AE9" s="31"/>
    </row>
    <row r="10" spans="1:46" s="2" customFormat="1" ht="10.199999999999999">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customHeight="1">
      <c r="A11" s="31"/>
      <c r="B11" s="36"/>
      <c r="C11" s="31"/>
      <c r="D11" s="109" t="s">
        <v>18</v>
      </c>
      <c r="E11" s="31"/>
      <c r="F11" s="110" t="s">
        <v>1</v>
      </c>
      <c r="G11" s="31"/>
      <c r="H11" s="31"/>
      <c r="I11" s="109" t="s">
        <v>19</v>
      </c>
      <c r="J11" s="110" t="s">
        <v>1</v>
      </c>
      <c r="K11" s="31"/>
      <c r="L11" s="48"/>
      <c r="S11" s="31"/>
      <c r="T11" s="31"/>
      <c r="U11" s="31"/>
      <c r="V11" s="31"/>
      <c r="W11" s="31"/>
      <c r="X11" s="31"/>
      <c r="Y11" s="31"/>
      <c r="Z11" s="31"/>
      <c r="AA11" s="31"/>
      <c r="AB11" s="31"/>
      <c r="AC11" s="31"/>
      <c r="AD11" s="31"/>
      <c r="AE11" s="31"/>
    </row>
    <row r="12" spans="1:46" s="2" customFormat="1" ht="12" customHeight="1">
      <c r="A12" s="31"/>
      <c r="B12" s="36"/>
      <c r="C12" s="31"/>
      <c r="D12" s="109" t="s">
        <v>20</v>
      </c>
      <c r="E12" s="31"/>
      <c r="F12" s="110" t="s">
        <v>21</v>
      </c>
      <c r="G12" s="31"/>
      <c r="H12" s="31"/>
      <c r="I12" s="109" t="s">
        <v>22</v>
      </c>
      <c r="J12" s="111" t="str">
        <f>'Rekapitulace stavby'!AN8</f>
        <v>8. 6. 2022</v>
      </c>
      <c r="K12" s="31"/>
      <c r="L12" s="48"/>
      <c r="S12" s="31"/>
      <c r="T12" s="31"/>
      <c r="U12" s="31"/>
      <c r="V12" s="31"/>
      <c r="W12" s="31"/>
      <c r="X12" s="31"/>
      <c r="Y12" s="31"/>
      <c r="Z12" s="31"/>
      <c r="AA12" s="31"/>
      <c r="AB12" s="31"/>
      <c r="AC12" s="31"/>
      <c r="AD12" s="31"/>
      <c r="AE12" s="31"/>
    </row>
    <row r="13" spans="1:46" s="2" customFormat="1" ht="10.8"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customHeight="1">
      <c r="A14" s="31"/>
      <c r="B14" s="36"/>
      <c r="C14" s="31"/>
      <c r="D14" s="109" t="s">
        <v>24</v>
      </c>
      <c r="E14" s="31"/>
      <c r="F14" s="31"/>
      <c r="G14" s="31"/>
      <c r="H14" s="31"/>
      <c r="I14" s="109" t="s">
        <v>25</v>
      </c>
      <c r="J14" s="110" t="s">
        <v>1</v>
      </c>
      <c r="K14" s="31"/>
      <c r="L14" s="48"/>
      <c r="S14" s="31"/>
      <c r="T14" s="31"/>
      <c r="U14" s="31"/>
      <c r="V14" s="31"/>
      <c r="W14" s="31"/>
      <c r="X14" s="31"/>
      <c r="Y14" s="31"/>
      <c r="Z14" s="31"/>
      <c r="AA14" s="31"/>
      <c r="AB14" s="31"/>
      <c r="AC14" s="31"/>
      <c r="AD14" s="31"/>
      <c r="AE14" s="31"/>
    </row>
    <row r="15" spans="1:46" s="2" customFormat="1" ht="18" customHeight="1">
      <c r="A15" s="31"/>
      <c r="B15" s="36"/>
      <c r="C15" s="31"/>
      <c r="D15" s="31"/>
      <c r="E15" s="110" t="s">
        <v>26</v>
      </c>
      <c r="F15" s="31"/>
      <c r="G15" s="31"/>
      <c r="H15" s="31"/>
      <c r="I15" s="109" t="s">
        <v>27</v>
      </c>
      <c r="J15" s="110" t="s">
        <v>1</v>
      </c>
      <c r="K15" s="31"/>
      <c r="L15" s="48"/>
      <c r="S15" s="31"/>
      <c r="T15" s="31"/>
      <c r="U15" s="31"/>
      <c r="V15" s="31"/>
      <c r="W15" s="31"/>
      <c r="X15" s="31"/>
      <c r="Y15" s="31"/>
      <c r="Z15" s="31"/>
      <c r="AA15" s="31"/>
      <c r="AB15" s="31"/>
      <c r="AC15" s="31"/>
      <c r="AD15" s="31"/>
      <c r="AE15" s="31"/>
    </row>
    <row r="16" spans="1:46" s="2" customFormat="1" ht="6.9"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customHeight="1">
      <c r="A17" s="31"/>
      <c r="B17" s="36"/>
      <c r="C17" s="31"/>
      <c r="D17" s="109" t="s">
        <v>28</v>
      </c>
      <c r="E17" s="31"/>
      <c r="F17" s="31"/>
      <c r="G17" s="31"/>
      <c r="H17" s="31"/>
      <c r="I17" s="109" t="s">
        <v>25</v>
      </c>
      <c r="J17" s="27" t="str">
        <f>'Rekapitulace stavby'!AN13</f>
        <v>Vyplň údaj</v>
      </c>
      <c r="K17" s="31"/>
      <c r="L17" s="48"/>
      <c r="S17" s="31"/>
      <c r="T17" s="31"/>
      <c r="U17" s="31"/>
      <c r="V17" s="31"/>
      <c r="W17" s="31"/>
      <c r="X17" s="31"/>
      <c r="Y17" s="31"/>
      <c r="Z17" s="31"/>
      <c r="AA17" s="31"/>
      <c r="AB17" s="31"/>
      <c r="AC17" s="31"/>
      <c r="AD17" s="31"/>
      <c r="AE17" s="31"/>
    </row>
    <row r="18" spans="1:31" s="2" customFormat="1" ht="18" customHeight="1">
      <c r="A18" s="31"/>
      <c r="B18" s="36"/>
      <c r="C18" s="31"/>
      <c r="D18" s="31"/>
      <c r="E18" s="260" t="str">
        <f>'Rekapitulace stavby'!E14</f>
        <v>Vyplň údaj</v>
      </c>
      <c r="F18" s="261"/>
      <c r="G18" s="261"/>
      <c r="H18" s="261"/>
      <c r="I18" s="109" t="s">
        <v>27</v>
      </c>
      <c r="J18" s="27" t="str">
        <f>'Rekapitulace stavby'!AN14</f>
        <v>Vyplň údaj</v>
      </c>
      <c r="K18" s="31"/>
      <c r="L18" s="48"/>
      <c r="S18" s="31"/>
      <c r="T18" s="31"/>
      <c r="U18" s="31"/>
      <c r="V18" s="31"/>
      <c r="W18" s="31"/>
      <c r="X18" s="31"/>
      <c r="Y18" s="31"/>
      <c r="Z18" s="31"/>
      <c r="AA18" s="31"/>
      <c r="AB18" s="31"/>
      <c r="AC18" s="31"/>
      <c r="AD18" s="31"/>
      <c r="AE18" s="31"/>
    </row>
    <row r="19" spans="1:31" s="2" customFormat="1" ht="6.9"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customHeight="1">
      <c r="A20" s="31"/>
      <c r="B20" s="36"/>
      <c r="C20" s="31"/>
      <c r="D20" s="109" t="s">
        <v>30</v>
      </c>
      <c r="E20" s="31"/>
      <c r="F20" s="31"/>
      <c r="G20" s="31"/>
      <c r="H20" s="31"/>
      <c r="I20" s="109" t="s">
        <v>25</v>
      </c>
      <c r="J20" s="110" t="str">
        <f>IF('Rekapitulace stavby'!AN16="","",'Rekapitulace stavby'!AN16)</f>
        <v/>
      </c>
      <c r="K20" s="31"/>
      <c r="L20" s="48"/>
      <c r="S20" s="31"/>
      <c r="T20" s="31"/>
      <c r="U20" s="31"/>
      <c r="V20" s="31"/>
      <c r="W20" s="31"/>
      <c r="X20" s="31"/>
      <c r="Y20" s="31"/>
      <c r="Z20" s="31"/>
      <c r="AA20" s="31"/>
      <c r="AB20" s="31"/>
      <c r="AC20" s="31"/>
      <c r="AD20" s="31"/>
      <c r="AE20" s="31"/>
    </row>
    <row r="21" spans="1:31" s="2" customFormat="1" ht="18" customHeight="1">
      <c r="A21" s="31"/>
      <c r="B21" s="36"/>
      <c r="C21" s="31"/>
      <c r="D21" s="31"/>
      <c r="E21" s="110" t="str">
        <f>IF('Rekapitulace stavby'!E17="","",'Rekapitulace stavby'!E17)</f>
        <v xml:space="preserve"> </v>
      </c>
      <c r="F21" s="31"/>
      <c r="G21" s="31"/>
      <c r="H21" s="31"/>
      <c r="I21" s="109" t="s">
        <v>27</v>
      </c>
      <c r="J21" s="110" t="str">
        <f>IF('Rekapitulace stavby'!AN17="","",'Rekapitulace stavby'!AN17)</f>
        <v/>
      </c>
      <c r="K21" s="31"/>
      <c r="L21" s="48"/>
      <c r="S21" s="31"/>
      <c r="T21" s="31"/>
      <c r="U21" s="31"/>
      <c r="V21" s="31"/>
      <c r="W21" s="31"/>
      <c r="X21" s="31"/>
      <c r="Y21" s="31"/>
      <c r="Z21" s="31"/>
      <c r="AA21" s="31"/>
      <c r="AB21" s="31"/>
      <c r="AC21" s="31"/>
      <c r="AD21" s="31"/>
      <c r="AE21" s="31"/>
    </row>
    <row r="22" spans="1:31" s="2" customFormat="1" ht="6.9"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customHeight="1">
      <c r="A23" s="31"/>
      <c r="B23" s="36"/>
      <c r="C23" s="31"/>
      <c r="D23" s="109" t="s">
        <v>33</v>
      </c>
      <c r="E23" s="31"/>
      <c r="F23" s="31"/>
      <c r="G23" s="31"/>
      <c r="H23" s="31"/>
      <c r="I23" s="109" t="s">
        <v>25</v>
      </c>
      <c r="J23" s="110" t="s">
        <v>1</v>
      </c>
      <c r="K23" s="31"/>
      <c r="L23" s="48"/>
      <c r="S23" s="31"/>
      <c r="T23" s="31"/>
      <c r="U23" s="31"/>
      <c r="V23" s="31"/>
      <c r="W23" s="31"/>
      <c r="X23" s="31"/>
      <c r="Y23" s="31"/>
      <c r="Z23" s="31"/>
      <c r="AA23" s="31"/>
      <c r="AB23" s="31"/>
      <c r="AC23" s="31"/>
      <c r="AD23" s="31"/>
      <c r="AE23" s="31"/>
    </row>
    <row r="24" spans="1:31" s="2" customFormat="1" ht="18" customHeight="1">
      <c r="A24" s="31"/>
      <c r="B24" s="36"/>
      <c r="C24" s="31"/>
      <c r="D24" s="31"/>
      <c r="E24" s="110" t="s">
        <v>34</v>
      </c>
      <c r="F24" s="31"/>
      <c r="G24" s="31"/>
      <c r="H24" s="31"/>
      <c r="I24" s="109" t="s">
        <v>27</v>
      </c>
      <c r="J24" s="110" t="s">
        <v>1</v>
      </c>
      <c r="K24" s="31"/>
      <c r="L24" s="48"/>
      <c r="S24" s="31"/>
      <c r="T24" s="31"/>
      <c r="U24" s="31"/>
      <c r="V24" s="31"/>
      <c r="W24" s="31"/>
      <c r="X24" s="31"/>
      <c r="Y24" s="31"/>
      <c r="Z24" s="31"/>
      <c r="AA24" s="31"/>
      <c r="AB24" s="31"/>
      <c r="AC24" s="31"/>
      <c r="AD24" s="31"/>
      <c r="AE24" s="31"/>
    </row>
    <row r="25" spans="1:31" s="2" customFormat="1" ht="6.9"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customHeight="1">
      <c r="A26" s="31"/>
      <c r="B26" s="36"/>
      <c r="C26" s="31"/>
      <c r="D26" s="109" t="s">
        <v>35</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customHeight="1">
      <c r="A27" s="112"/>
      <c r="B27" s="113"/>
      <c r="C27" s="112"/>
      <c r="D27" s="112"/>
      <c r="E27" s="262" t="s">
        <v>1</v>
      </c>
      <c r="F27" s="262"/>
      <c r="G27" s="262"/>
      <c r="H27" s="262"/>
      <c r="I27" s="112"/>
      <c r="J27" s="112"/>
      <c r="K27" s="112"/>
      <c r="L27" s="114"/>
      <c r="S27" s="112"/>
      <c r="T27" s="112"/>
      <c r="U27" s="112"/>
      <c r="V27" s="112"/>
      <c r="W27" s="112"/>
      <c r="X27" s="112"/>
      <c r="Y27" s="112"/>
      <c r="Z27" s="112"/>
      <c r="AA27" s="112"/>
      <c r="AB27" s="112"/>
      <c r="AC27" s="112"/>
      <c r="AD27" s="112"/>
      <c r="AE27" s="112"/>
    </row>
    <row r="28" spans="1:31" s="2" customFormat="1" ht="6.9"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 customHeight="1">
      <c r="A29" s="31"/>
      <c r="B29" s="36"/>
      <c r="C29" s="31"/>
      <c r="D29" s="115"/>
      <c r="E29" s="115"/>
      <c r="F29" s="115"/>
      <c r="G29" s="115"/>
      <c r="H29" s="115"/>
      <c r="I29" s="115"/>
      <c r="J29" s="115"/>
      <c r="K29" s="115"/>
      <c r="L29" s="48"/>
      <c r="S29" s="31"/>
      <c r="T29" s="31"/>
      <c r="U29" s="31"/>
      <c r="V29" s="31"/>
      <c r="W29" s="31"/>
      <c r="X29" s="31"/>
      <c r="Y29" s="31"/>
      <c r="Z29" s="31"/>
      <c r="AA29" s="31"/>
      <c r="AB29" s="31"/>
      <c r="AC29" s="31"/>
      <c r="AD29" s="31"/>
      <c r="AE29" s="31"/>
    </row>
    <row r="30" spans="1:31" s="2" customFormat="1" ht="25.35" customHeight="1">
      <c r="A30" s="31"/>
      <c r="B30" s="36"/>
      <c r="C30" s="31"/>
      <c r="D30" s="116" t="s">
        <v>37</v>
      </c>
      <c r="E30" s="31"/>
      <c r="F30" s="31"/>
      <c r="G30" s="31"/>
      <c r="H30" s="31"/>
      <c r="I30" s="31"/>
      <c r="J30" s="117">
        <f>ROUND(J119, 2)</f>
        <v>0</v>
      </c>
      <c r="K30" s="31"/>
      <c r="L30" s="48"/>
      <c r="S30" s="31"/>
      <c r="T30" s="31"/>
      <c r="U30" s="31"/>
      <c r="V30" s="31"/>
      <c r="W30" s="31"/>
      <c r="X30" s="31"/>
      <c r="Y30" s="31"/>
      <c r="Z30" s="31"/>
      <c r="AA30" s="31"/>
      <c r="AB30" s="31"/>
      <c r="AC30" s="31"/>
      <c r="AD30" s="31"/>
      <c r="AE30" s="31"/>
    </row>
    <row r="31" spans="1:31" s="2" customFormat="1" ht="6.9" customHeight="1">
      <c r="A31" s="31"/>
      <c r="B31" s="36"/>
      <c r="C31" s="31"/>
      <c r="D31" s="115"/>
      <c r="E31" s="115"/>
      <c r="F31" s="115"/>
      <c r="G31" s="115"/>
      <c r="H31" s="115"/>
      <c r="I31" s="115"/>
      <c r="J31" s="115"/>
      <c r="K31" s="115"/>
      <c r="L31" s="48"/>
      <c r="S31" s="31"/>
      <c r="T31" s="31"/>
      <c r="U31" s="31"/>
      <c r="V31" s="31"/>
      <c r="W31" s="31"/>
      <c r="X31" s="31"/>
      <c r="Y31" s="31"/>
      <c r="Z31" s="31"/>
      <c r="AA31" s="31"/>
      <c r="AB31" s="31"/>
      <c r="AC31" s="31"/>
      <c r="AD31" s="31"/>
      <c r="AE31" s="31"/>
    </row>
    <row r="32" spans="1:31" s="2" customFormat="1" ht="14.4" customHeight="1">
      <c r="A32" s="31"/>
      <c r="B32" s="36"/>
      <c r="C32" s="31"/>
      <c r="D32" s="31"/>
      <c r="E32" s="31"/>
      <c r="F32" s="118" t="s">
        <v>39</v>
      </c>
      <c r="G32" s="31"/>
      <c r="H32" s="31"/>
      <c r="I32" s="118" t="s">
        <v>38</v>
      </c>
      <c r="J32" s="118" t="s">
        <v>40</v>
      </c>
      <c r="K32" s="31"/>
      <c r="L32" s="48"/>
      <c r="S32" s="31"/>
      <c r="T32" s="31"/>
      <c r="U32" s="31"/>
      <c r="V32" s="31"/>
      <c r="W32" s="31"/>
      <c r="X32" s="31"/>
      <c r="Y32" s="31"/>
      <c r="Z32" s="31"/>
      <c r="AA32" s="31"/>
      <c r="AB32" s="31"/>
      <c r="AC32" s="31"/>
      <c r="AD32" s="31"/>
      <c r="AE32" s="31"/>
    </row>
    <row r="33" spans="1:31" s="2" customFormat="1" ht="14.4" customHeight="1">
      <c r="A33" s="31"/>
      <c r="B33" s="36"/>
      <c r="C33" s="31"/>
      <c r="D33" s="119" t="s">
        <v>41</v>
      </c>
      <c r="E33" s="109" t="s">
        <v>42</v>
      </c>
      <c r="F33" s="120">
        <f>ROUND((SUM(BE119:BE205)),  2)</f>
        <v>0</v>
      </c>
      <c r="G33" s="31"/>
      <c r="H33" s="31"/>
      <c r="I33" s="121">
        <v>0.21</v>
      </c>
      <c r="J33" s="120">
        <f>ROUND(((SUM(BE119:BE205))*I33),  2)</f>
        <v>0</v>
      </c>
      <c r="K33" s="31"/>
      <c r="L33" s="48"/>
      <c r="S33" s="31"/>
      <c r="T33" s="31"/>
      <c r="U33" s="31"/>
      <c r="V33" s="31"/>
      <c r="W33" s="31"/>
      <c r="X33" s="31"/>
      <c r="Y33" s="31"/>
      <c r="Z33" s="31"/>
      <c r="AA33" s="31"/>
      <c r="AB33" s="31"/>
      <c r="AC33" s="31"/>
      <c r="AD33" s="31"/>
      <c r="AE33" s="31"/>
    </row>
    <row r="34" spans="1:31" s="2" customFormat="1" ht="14.4" customHeight="1">
      <c r="A34" s="31"/>
      <c r="B34" s="36"/>
      <c r="C34" s="31"/>
      <c r="D34" s="31"/>
      <c r="E34" s="109" t="s">
        <v>43</v>
      </c>
      <c r="F34" s="120">
        <f>ROUND((SUM(BF119:BF205)),  2)</f>
        <v>0</v>
      </c>
      <c r="G34" s="31"/>
      <c r="H34" s="31"/>
      <c r="I34" s="121">
        <v>0.15</v>
      </c>
      <c r="J34" s="120">
        <f>ROUND(((SUM(BF119:BF205))*I34),  2)</f>
        <v>0</v>
      </c>
      <c r="K34" s="31"/>
      <c r="L34" s="48"/>
      <c r="S34" s="31"/>
      <c r="T34" s="31"/>
      <c r="U34" s="31"/>
      <c r="V34" s="31"/>
      <c r="W34" s="31"/>
      <c r="X34" s="31"/>
      <c r="Y34" s="31"/>
      <c r="Z34" s="31"/>
      <c r="AA34" s="31"/>
      <c r="AB34" s="31"/>
      <c r="AC34" s="31"/>
      <c r="AD34" s="31"/>
      <c r="AE34" s="31"/>
    </row>
    <row r="35" spans="1:31" s="2" customFormat="1" ht="14.4" hidden="1" customHeight="1">
      <c r="A35" s="31"/>
      <c r="B35" s="36"/>
      <c r="C35" s="31"/>
      <c r="D35" s="31"/>
      <c r="E35" s="109" t="s">
        <v>44</v>
      </c>
      <c r="F35" s="120">
        <f>ROUND((SUM(BG119:BG205)),  2)</f>
        <v>0</v>
      </c>
      <c r="G35" s="31"/>
      <c r="H35" s="31"/>
      <c r="I35" s="121">
        <v>0.21</v>
      </c>
      <c r="J35" s="120">
        <f>0</f>
        <v>0</v>
      </c>
      <c r="K35" s="31"/>
      <c r="L35" s="48"/>
      <c r="S35" s="31"/>
      <c r="T35" s="31"/>
      <c r="U35" s="31"/>
      <c r="V35" s="31"/>
      <c r="W35" s="31"/>
      <c r="X35" s="31"/>
      <c r="Y35" s="31"/>
      <c r="Z35" s="31"/>
      <c r="AA35" s="31"/>
      <c r="AB35" s="31"/>
      <c r="AC35" s="31"/>
      <c r="AD35" s="31"/>
      <c r="AE35" s="31"/>
    </row>
    <row r="36" spans="1:31" s="2" customFormat="1" ht="14.4" hidden="1" customHeight="1">
      <c r="A36" s="31"/>
      <c r="B36" s="36"/>
      <c r="C36" s="31"/>
      <c r="D36" s="31"/>
      <c r="E36" s="109" t="s">
        <v>45</v>
      </c>
      <c r="F36" s="120">
        <f>ROUND((SUM(BH119:BH205)),  2)</f>
        <v>0</v>
      </c>
      <c r="G36" s="31"/>
      <c r="H36" s="31"/>
      <c r="I36" s="121">
        <v>0.15</v>
      </c>
      <c r="J36" s="120">
        <f>0</f>
        <v>0</v>
      </c>
      <c r="K36" s="31"/>
      <c r="L36" s="48"/>
      <c r="S36" s="31"/>
      <c r="T36" s="31"/>
      <c r="U36" s="31"/>
      <c r="V36" s="31"/>
      <c r="W36" s="31"/>
      <c r="X36" s="31"/>
      <c r="Y36" s="31"/>
      <c r="Z36" s="31"/>
      <c r="AA36" s="31"/>
      <c r="AB36" s="31"/>
      <c r="AC36" s="31"/>
      <c r="AD36" s="31"/>
      <c r="AE36" s="31"/>
    </row>
    <row r="37" spans="1:31" s="2" customFormat="1" ht="14.4" hidden="1" customHeight="1">
      <c r="A37" s="31"/>
      <c r="B37" s="36"/>
      <c r="C37" s="31"/>
      <c r="D37" s="31"/>
      <c r="E37" s="109" t="s">
        <v>46</v>
      </c>
      <c r="F37" s="120">
        <f>ROUND((SUM(BI119:BI205)),  2)</f>
        <v>0</v>
      </c>
      <c r="G37" s="31"/>
      <c r="H37" s="31"/>
      <c r="I37" s="121">
        <v>0</v>
      </c>
      <c r="J37" s="120">
        <f>0</f>
        <v>0</v>
      </c>
      <c r="K37" s="31"/>
      <c r="L37" s="48"/>
      <c r="S37" s="31"/>
      <c r="T37" s="31"/>
      <c r="U37" s="31"/>
      <c r="V37" s="31"/>
      <c r="W37" s="31"/>
      <c r="X37" s="31"/>
      <c r="Y37" s="31"/>
      <c r="Z37" s="31"/>
      <c r="AA37" s="31"/>
      <c r="AB37" s="31"/>
      <c r="AC37" s="31"/>
      <c r="AD37" s="31"/>
      <c r="AE37" s="31"/>
    </row>
    <row r="38" spans="1:31" s="2" customFormat="1" ht="6.9"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customHeight="1">
      <c r="A39" s="31"/>
      <c r="B39" s="36"/>
      <c r="C39" s="122"/>
      <c r="D39" s="123" t="s">
        <v>47</v>
      </c>
      <c r="E39" s="124"/>
      <c r="F39" s="124"/>
      <c r="G39" s="125" t="s">
        <v>48</v>
      </c>
      <c r="H39" s="126" t="s">
        <v>49</v>
      </c>
      <c r="I39" s="124"/>
      <c r="J39" s="127">
        <f>SUM(J30:J37)</f>
        <v>0</v>
      </c>
      <c r="K39" s="128"/>
      <c r="L39" s="48"/>
      <c r="S39" s="31"/>
      <c r="T39" s="31"/>
      <c r="U39" s="31"/>
      <c r="V39" s="31"/>
      <c r="W39" s="31"/>
      <c r="X39" s="31"/>
      <c r="Y39" s="31"/>
      <c r="Z39" s="31"/>
      <c r="AA39" s="31"/>
      <c r="AB39" s="31"/>
      <c r="AC39" s="31"/>
      <c r="AD39" s="31"/>
      <c r="AE39" s="31"/>
    </row>
    <row r="40" spans="1:31" s="2" customFormat="1" ht="14.4"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 customHeight="1">
      <c r="B41" s="17"/>
      <c r="L41" s="17"/>
    </row>
    <row r="42" spans="1:31" s="1" customFormat="1" ht="14.4" customHeight="1">
      <c r="B42" s="17"/>
      <c r="L42" s="17"/>
    </row>
    <row r="43" spans="1:31" s="1" customFormat="1" ht="14.4" customHeight="1">
      <c r="B43" s="17"/>
      <c r="L43" s="17"/>
    </row>
    <row r="44" spans="1:31" s="1" customFormat="1" ht="14.4" customHeight="1">
      <c r="B44" s="17"/>
      <c r="L44" s="17"/>
    </row>
    <row r="45" spans="1:31" s="1" customFormat="1" ht="14.4" customHeight="1">
      <c r="B45" s="17"/>
      <c r="L45" s="17"/>
    </row>
    <row r="46" spans="1:31" s="1" customFormat="1" ht="14.4" customHeight="1">
      <c r="B46" s="17"/>
      <c r="L46" s="17"/>
    </row>
    <row r="47" spans="1:31" s="1" customFormat="1" ht="14.4" customHeight="1">
      <c r="B47" s="17"/>
      <c r="L47" s="17"/>
    </row>
    <row r="48" spans="1:31" s="1" customFormat="1" ht="14.4" customHeight="1">
      <c r="B48" s="17"/>
      <c r="L48" s="17"/>
    </row>
    <row r="49" spans="1:31" s="1" customFormat="1" ht="14.4" customHeight="1">
      <c r="B49" s="17"/>
      <c r="L49" s="17"/>
    </row>
    <row r="50" spans="1:31" s="2" customFormat="1" ht="14.4" customHeight="1">
      <c r="B50" s="48"/>
      <c r="D50" s="129" t="s">
        <v>50</v>
      </c>
      <c r="E50" s="130"/>
      <c r="F50" s="130"/>
      <c r="G50" s="129" t="s">
        <v>51</v>
      </c>
      <c r="H50" s="130"/>
      <c r="I50" s="130"/>
      <c r="J50" s="130"/>
      <c r="K50" s="130"/>
      <c r="L50" s="48"/>
    </row>
    <row r="51" spans="1:31" ht="10.199999999999999">
      <c r="B51" s="17"/>
      <c r="L51" s="17"/>
    </row>
    <row r="52" spans="1:31" ht="10.199999999999999">
      <c r="B52" s="17"/>
      <c r="L52" s="17"/>
    </row>
    <row r="53" spans="1:31" ht="10.199999999999999">
      <c r="B53" s="17"/>
      <c r="L53" s="17"/>
    </row>
    <row r="54" spans="1:31" ht="10.199999999999999">
      <c r="B54" s="17"/>
      <c r="L54" s="17"/>
    </row>
    <row r="55" spans="1:31" ht="10.199999999999999">
      <c r="B55" s="17"/>
      <c r="L55" s="17"/>
    </row>
    <row r="56" spans="1:31" ht="10.199999999999999">
      <c r="B56" s="17"/>
      <c r="L56" s="17"/>
    </row>
    <row r="57" spans="1:31" ht="10.199999999999999">
      <c r="B57" s="17"/>
      <c r="L57" s="17"/>
    </row>
    <row r="58" spans="1:31" ht="10.199999999999999">
      <c r="B58" s="17"/>
      <c r="L58" s="17"/>
    </row>
    <row r="59" spans="1:31" ht="10.199999999999999">
      <c r="B59" s="17"/>
      <c r="L59" s="17"/>
    </row>
    <row r="60" spans="1:31" ht="10.199999999999999">
      <c r="B60" s="17"/>
      <c r="L60" s="17"/>
    </row>
    <row r="61" spans="1:31" s="2" customFormat="1">
      <c r="A61" s="31"/>
      <c r="B61" s="36"/>
      <c r="C61" s="31"/>
      <c r="D61" s="131" t="s">
        <v>52</v>
      </c>
      <c r="E61" s="132"/>
      <c r="F61" s="133" t="s">
        <v>53</v>
      </c>
      <c r="G61" s="131" t="s">
        <v>52</v>
      </c>
      <c r="H61" s="132"/>
      <c r="I61" s="132"/>
      <c r="J61" s="134" t="s">
        <v>53</v>
      </c>
      <c r="K61" s="132"/>
      <c r="L61" s="48"/>
      <c r="S61" s="31"/>
      <c r="T61" s="31"/>
      <c r="U61" s="31"/>
      <c r="V61" s="31"/>
      <c r="W61" s="31"/>
      <c r="X61" s="31"/>
      <c r="Y61" s="31"/>
      <c r="Z61" s="31"/>
      <c r="AA61" s="31"/>
      <c r="AB61" s="31"/>
      <c r="AC61" s="31"/>
      <c r="AD61" s="31"/>
      <c r="AE61" s="31"/>
    </row>
    <row r="62" spans="1:31" ht="10.199999999999999">
      <c r="B62" s="17"/>
      <c r="L62" s="17"/>
    </row>
    <row r="63" spans="1:31" ht="10.199999999999999">
      <c r="B63" s="17"/>
      <c r="L63" s="17"/>
    </row>
    <row r="64" spans="1:31" ht="10.199999999999999">
      <c r="B64" s="17"/>
      <c r="L64" s="17"/>
    </row>
    <row r="65" spans="1:31" s="2" customFormat="1">
      <c r="A65" s="31"/>
      <c r="B65" s="36"/>
      <c r="C65" s="31"/>
      <c r="D65" s="129" t="s">
        <v>54</v>
      </c>
      <c r="E65" s="135"/>
      <c r="F65" s="135"/>
      <c r="G65" s="129" t="s">
        <v>55</v>
      </c>
      <c r="H65" s="135"/>
      <c r="I65" s="135"/>
      <c r="J65" s="135"/>
      <c r="K65" s="135"/>
      <c r="L65" s="48"/>
      <c r="S65" s="31"/>
      <c r="T65" s="31"/>
      <c r="U65" s="31"/>
      <c r="V65" s="31"/>
      <c r="W65" s="31"/>
      <c r="X65" s="31"/>
      <c r="Y65" s="31"/>
      <c r="Z65" s="31"/>
      <c r="AA65" s="31"/>
      <c r="AB65" s="31"/>
      <c r="AC65" s="31"/>
      <c r="AD65" s="31"/>
      <c r="AE65" s="31"/>
    </row>
    <row r="66" spans="1:31" ht="10.199999999999999">
      <c r="B66" s="17"/>
      <c r="L66" s="17"/>
    </row>
    <row r="67" spans="1:31" ht="10.199999999999999">
      <c r="B67" s="17"/>
      <c r="L67" s="17"/>
    </row>
    <row r="68" spans="1:31" ht="10.199999999999999">
      <c r="B68" s="17"/>
      <c r="L68" s="17"/>
    </row>
    <row r="69" spans="1:31" ht="10.199999999999999">
      <c r="B69" s="17"/>
      <c r="L69" s="17"/>
    </row>
    <row r="70" spans="1:31" ht="10.199999999999999">
      <c r="B70" s="17"/>
      <c r="L70" s="17"/>
    </row>
    <row r="71" spans="1:31" ht="10.199999999999999">
      <c r="B71" s="17"/>
      <c r="L71" s="17"/>
    </row>
    <row r="72" spans="1:31" ht="10.199999999999999">
      <c r="B72" s="17"/>
      <c r="L72" s="17"/>
    </row>
    <row r="73" spans="1:31" ht="10.199999999999999">
      <c r="B73" s="17"/>
      <c r="L73" s="17"/>
    </row>
    <row r="74" spans="1:31" ht="10.199999999999999">
      <c r="B74" s="17"/>
      <c r="L74" s="17"/>
    </row>
    <row r="75" spans="1:31" ht="10.199999999999999">
      <c r="B75" s="17"/>
      <c r="L75" s="17"/>
    </row>
    <row r="76" spans="1:31" s="2" customFormat="1">
      <c r="A76" s="31"/>
      <c r="B76" s="36"/>
      <c r="C76" s="31"/>
      <c r="D76" s="131" t="s">
        <v>52</v>
      </c>
      <c r="E76" s="132"/>
      <c r="F76" s="133" t="s">
        <v>53</v>
      </c>
      <c r="G76" s="131" t="s">
        <v>52</v>
      </c>
      <c r="H76" s="132"/>
      <c r="I76" s="132"/>
      <c r="J76" s="134" t="s">
        <v>53</v>
      </c>
      <c r="K76" s="132"/>
      <c r="L76" s="48"/>
      <c r="S76" s="31"/>
      <c r="T76" s="31"/>
      <c r="U76" s="31"/>
      <c r="V76" s="31"/>
      <c r="W76" s="31"/>
      <c r="X76" s="31"/>
      <c r="Y76" s="31"/>
      <c r="Z76" s="31"/>
      <c r="AA76" s="31"/>
      <c r="AB76" s="31"/>
      <c r="AC76" s="31"/>
      <c r="AD76" s="31"/>
      <c r="AE76" s="31"/>
    </row>
    <row r="77" spans="1:31" s="2" customFormat="1" ht="14.4" customHeight="1">
      <c r="A77" s="31"/>
      <c r="B77" s="136"/>
      <c r="C77" s="137"/>
      <c r="D77" s="137"/>
      <c r="E77" s="137"/>
      <c r="F77" s="137"/>
      <c r="G77" s="137"/>
      <c r="H77" s="137"/>
      <c r="I77" s="137"/>
      <c r="J77" s="137"/>
      <c r="K77" s="137"/>
      <c r="L77" s="48"/>
      <c r="S77" s="31"/>
      <c r="T77" s="31"/>
      <c r="U77" s="31"/>
      <c r="V77" s="31"/>
      <c r="W77" s="31"/>
      <c r="X77" s="31"/>
      <c r="Y77" s="31"/>
      <c r="Z77" s="31"/>
      <c r="AA77" s="31"/>
      <c r="AB77" s="31"/>
      <c r="AC77" s="31"/>
      <c r="AD77" s="31"/>
      <c r="AE77" s="31"/>
    </row>
    <row r="81" spans="1:47" s="2" customFormat="1" ht="6.9" customHeight="1">
      <c r="A81" s="31"/>
      <c r="B81" s="138"/>
      <c r="C81" s="139"/>
      <c r="D81" s="139"/>
      <c r="E81" s="139"/>
      <c r="F81" s="139"/>
      <c r="G81" s="139"/>
      <c r="H81" s="139"/>
      <c r="I81" s="139"/>
      <c r="J81" s="139"/>
      <c r="K81" s="139"/>
      <c r="L81" s="48"/>
      <c r="S81" s="31"/>
      <c r="T81" s="31"/>
      <c r="U81" s="31"/>
      <c r="V81" s="31"/>
      <c r="W81" s="31"/>
      <c r="X81" s="31"/>
      <c r="Y81" s="31"/>
      <c r="Z81" s="31"/>
      <c r="AA81" s="31"/>
      <c r="AB81" s="31"/>
      <c r="AC81" s="31"/>
      <c r="AD81" s="31"/>
      <c r="AE81" s="31"/>
    </row>
    <row r="82" spans="1:47" s="2" customFormat="1" ht="24.9" customHeight="1">
      <c r="A82" s="31"/>
      <c r="B82" s="32"/>
      <c r="C82" s="20" t="s">
        <v>100</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customHeight="1">
      <c r="A85" s="31"/>
      <c r="B85" s="32"/>
      <c r="C85" s="33"/>
      <c r="D85" s="33"/>
      <c r="E85" s="263" t="str">
        <f>E7</f>
        <v>Studie Revitalizace Parku u kostela v Horním Starém Městě</v>
      </c>
      <c r="F85" s="264"/>
      <c r="G85" s="264"/>
      <c r="H85" s="264"/>
      <c r="I85" s="33"/>
      <c r="J85" s="33"/>
      <c r="K85" s="33"/>
      <c r="L85" s="48"/>
      <c r="S85" s="31"/>
      <c r="T85" s="31"/>
      <c r="U85" s="31"/>
      <c r="V85" s="31"/>
      <c r="W85" s="31"/>
      <c r="X85" s="31"/>
      <c r="Y85" s="31"/>
      <c r="Z85" s="31"/>
      <c r="AA85" s="31"/>
      <c r="AB85" s="31"/>
      <c r="AC85" s="31"/>
      <c r="AD85" s="31"/>
      <c r="AE85" s="31"/>
    </row>
    <row r="86" spans="1:47" s="2" customFormat="1" ht="12" customHeight="1">
      <c r="A86" s="31"/>
      <c r="B86" s="32"/>
      <c r="C86" s="26" t="s">
        <v>98</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customHeight="1">
      <c r="A87" s="31"/>
      <c r="B87" s="32"/>
      <c r="C87" s="33"/>
      <c r="D87" s="33"/>
      <c r="E87" s="215" t="str">
        <f>E9</f>
        <v>SO 01 - Sadové úpravy</v>
      </c>
      <c r="F87" s="265"/>
      <c r="G87" s="265"/>
      <c r="H87" s="265"/>
      <c r="I87" s="33"/>
      <c r="J87" s="33"/>
      <c r="K87" s="33"/>
      <c r="L87" s="48"/>
      <c r="S87" s="31"/>
      <c r="T87" s="31"/>
      <c r="U87" s="31"/>
      <c r="V87" s="31"/>
      <c r="W87" s="31"/>
      <c r="X87" s="31"/>
      <c r="Y87" s="31"/>
      <c r="Z87" s="31"/>
      <c r="AA87" s="31"/>
      <c r="AB87" s="31"/>
      <c r="AC87" s="31"/>
      <c r="AD87" s="31"/>
      <c r="AE87" s="31"/>
    </row>
    <row r="88" spans="1:47" s="2" customFormat="1" ht="6.9"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customHeight="1">
      <c r="A89" s="31"/>
      <c r="B89" s="32"/>
      <c r="C89" s="26" t="s">
        <v>20</v>
      </c>
      <c r="D89" s="33"/>
      <c r="E89" s="33"/>
      <c r="F89" s="24" t="str">
        <f>F12</f>
        <v>Trutnov</v>
      </c>
      <c r="G89" s="33"/>
      <c r="H89" s="33"/>
      <c r="I89" s="26" t="s">
        <v>22</v>
      </c>
      <c r="J89" s="63" t="str">
        <f>IF(J12="","",J12)</f>
        <v>8. 6. 2022</v>
      </c>
      <c r="K89" s="33"/>
      <c r="L89" s="48"/>
      <c r="S89" s="31"/>
      <c r="T89" s="31"/>
      <c r="U89" s="31"/>
      <c r="V89" s="31"/>
      <c r="W89" s="31"/>
      <c r="X89" s="31"/>
      <c r="Y89" s="31"/>
      <c r="Z89" s="31"/>
      <c r="AA89" s="31"/>
      <c r="AB89" s="31"/>
      <c r="AC89" s="31"/>
      <c r="AD89" s="31"/>
      <c r="AE89" s="31"/>
    </row>
    <row r="90" spans="1:47" s="2" customFormat="1" ht="6.9"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15" customHeight="1">
      <c r="A91" s="31"/>
      <c r="B91" s="32"/>
      <c r="C91" s="26" t="s">
        <v>24</v>
      </c>
      <c r="D91" s="33"/>
      <c r="E91" s="33"/>
      <c r="F91" s="24" t="str">
        <f>E15</f>
        <v>Mesto Trutnov</v>
      </c>
      <c r="G91" s="33"/>
      <c r="H91" s="33"/>
      <c r="I91" s="26" t="s">
        <v>30</v>
      </c>
      <c r="J91" s="29" t="str">
        <f>E21</f>
        <v xml:space="preserve"> </v>
      </c>
      <c r="K91" s="33"/>
      <c r="L91" s="48"/>
      <c r="S91" s="31"/>
      <c r="T91" s="31"/>
      <c r="U91" s="31"/>
      <c r="V91" s="31"/>
      <c r="W91" s="31"/>
      <c r="X91" s="31"/>
      <c r="Y91" s="31"/>
      <c r="Z91" s="31"/>
      <c r="AA91" s="31"/>
      <c r="AB91" s="31"/>
      <c r="AC91" s="31"/>
      <c r="AD91" s="31"/>
      <c r="AE91" s="31"/>
    </row>
    <row r="92" spans="1:47" s="2" customFormat="1" ht="40.049999999999997" customHeight="1">
      <c r="A92" s="31"/>
      <c r="B92" s="32"/>
      <c r="C92" s="26" t="s">
        <v>28</v>
      </c>
      <c r="D92" s="33"/>
      <c r="E92" s="33"/>
      <c r="F92" s="24" t="str">
        <f>IF(E18="","",E18)</f>
        <v>Vyplň údaj</v>
      </c>
      <c r="G92" s="33"/>
      <c r="H92" s="33"/>
      <c r="I92" s="26" t="s">
        <v>33</v>
      </c>
      <c r="J92" s="29" t="str">
        <f>E24</f>
        <v>RSU s.r.o., Voletinská 252, 541 03 Trutnov Poříčí</v>
      </c>
      <c r="K92" s="33"/>
      <c r="L92" s="48"/>
      <c r="S92" s="31"/>
      <c r="T92" s="31"/>
      <c r="U92" s="31"/>
      <c r="V92" s="31"/>
      <c r="W92" s="31"/>
      <c r="X92" s="31"/>
      <c r="Y92" s="31"/>
      <c r="Z92" s="31"/>
      <c r="AA92" s="31"/>
      <c r="AB92" s="31"/>
      <c r="AC92" s="31"/>
      <c r="AD92" s="31"/>
      <c r="AE92" s="31"/>
    </row>
    <row r="93" spans="1:47" s="2" customFormat="1" ht="10.35"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customHeight="1">
      <c r="A94" s="31"/>
      <c r="B94" s="32"/>
      <c r="C94" s="140" t="s">
        <v>101</v>
      </c>
      <c r="D94" s="141"/>
      <c r="E94" s="141"/>
      <c r="F94" s="141"/>
      <c r="G94" s="141"/>
      <c r="H94" s="141"/>
      <c r="I94" s="141"/>
      <c r="J94" s="142" t="s">
        <v>102</v>
      </c>
      <c r="K94" s="141"/>
      <c r="L94" s="48"/>
      <c r="S94" s="31"/>
      <c r="T94" s="31"/>
      <c r="U94" s="31"/>
      <c r="V94" s="31"/>
      <c r="W94" s="31"/>
      <c r="X94" s="31"/>
      <c r="Y94" s="31"/>
      <c r="Z94" s="31"/>
      <c r="AA94" s="31"/>
      <c r="AB94" s="31"/>
      <c r="AC94" s="31"/>
      <c r="AD94" s="31"/>
      <c r="AE94" s="31"/>
    </row>
    <row r="95" spans="1:47"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8" customHeight="1">
      <c r="A96" s="31"/>
      <c r="B96" s="32"/>
      <c r="C96" s="143" t="s">
        <v>103</v>
      </c>
      <c r="D96" s="33"/>
      <c r="E96" s="33"/>
      <c r="F96" s="33"/>
      <c r="G96" s="33"/>
      <c r="H96" s="33"/>
      <c r="I96" s="33"/>
      <c r="J96" s="81">
        <f>J119</f>
        <v>0</v>
      </c>
      <c r="K96" s="33"/>
      <c r="L96" s="48"/>
      <c r="S96" s="31"/>
      <c r="T96" s="31"/>
      <c r="U96" s="31"/>
      <c r="V96" s="31"/>
      <c r="W96" s="31"/>
      <c r="X96" s="31"/>
      <c r="Y96" s="31"/>
      <c r="Z96" s="31"/>
      <c r="AA96" s="31"/>
      <c r="AB96" s="31"/>
      <c r="AC96" s="31"/>
      <c r="AD96" s="31"/>
      <c r="AE96" s="31"/>
      <c r="AU96" s="14" t="s">
        <v>104</v>
      </c>
    </row>
    <row r="97" spans="1:31" s="9" customFormat="1" ht="24.9" customHeight="1">
      <c r="B97" s="144"/>
      <c r="C97" s="145"/>
      <c r="D97" s="146" t="s">
        <v>105</v>
      </c>
      <c r="E97" s="147"/>
      <c r="F97" s="147"/>
      <c r="G97" s="147"/>
      <c r="H97" s="147"/>
      <c r="I97" s="147"/>
      <c r="J97" s="148">
        <f>J120</f>
        <v>0</v>
      </c>
      <c r="K97" s="145"/>
      <c r="L97" s="149"/>
    </row>
    <row r="98" spans="1:31" s="10" customFormat="1" ht="19.95" customHeight="1">
      <c r="B98" s="150"/>
      <c r="C98" s="151"/>
      <c r="D98" s="152" t="s">
        <v>106</v>
      </c>
      <c r="E98" s="153"/>
      <c r="F98" s="153"/>
      <c r="G98" s="153"/>
      <c r="H98" s="153"/>
      <c r="I98" s="153"/>
      <c r="J98" s="154">
        <f>J121</f>
        <v>0</v>
      </c>
      <c r="K98" s="151"/>
      <c r="L98" s="155"/>
    </row>
    <row r="99" spans="1:31" s="10" customFormat="1" ht="19.95" customHeight="1">
      <c r="B99" s="150"/>
      <c r="C99" s="151"/>
      <c r="D99" s="152" t="s">
        <v>110</v>
      </c>
      <c r="E99" s="153"/>
      <c r="F99" s="153"/>
      <c r="G99" s="153"/>
      <c r="H99" s="153"/>
      <c r="I99" s="153"/>
      <c r="J99" s="154">
        <f>J204</f>
        <v>0</v>
      </c>
      <c r="K99" s="151"/>
      <c r="L99" s="155"/>
    </row>
    <row r="100" spans="1:31" s="2" customFormat="1" ht="21.75" customHeight="1">
      <c r="A100" s="31"/>
      <c r="B100" s="32"/>
      <c r="C100" s="33"/>
      <c r="D100" s="33"/>
      <c r="E100" s="33"/>
      <c r="F100" s="33"/>
      <c r="G100" s="33"/>
      <c r="H100" s="33"/>
      <c r="I100" s="33"/>
      <c r="J100" s="33"/>
      <c r="K100" s="33"/>
      <c r="L100" s="48"/>
      <c r="S100" s="31"/>
      <c r="T100" s="31"/>
      <c r="U100" s="31"/>
      <c r="V100" s="31"/>
      <c r="W100" s="31"/>
      <c r="X100" s="31"/>
      <c r="Y100" s="31"/>
      <c r="Z100" s="31"/>
      <c r="AA100" s="31"/>
      <c r="AB100" s="31"/>
      <c r="AC100" s="31"/>
      <c r="AD100" s="31"/>
      <c r="AE100" s="31"/>
    </row>
    <row r="101" spans="1:31" s="2" customFormat="1" ht="6.9" customHeight="1">
      <c r="A101" s="31"/>
      <c r="B101" s="51"/>
      <c r="C101" s="52"/>
      <c r="D101" s="52"/>
      <c r="E101" s="52"/>
      <c r="F101" s="52"/>
      <c r="G101" s="52"/>
      <c r="H101" s="52"/>
      <c r="I101" s="52"/>
      <c r="J101" s="52"/>
      <c r="K101" s="52"/>
      <c r="L101" s="48"/>
      <c r="S101" s="31"/>
      <c r="T101" s="31"/>
      <c r="U101" s="31"/>
      <c r="V101" s="31"/>
      <c r="W101" s="31"/>
      <c r="X101" s="31"/>
      <c r="Y101" s="31"/>
      <c r="Z101" s="31"/>
      <c r="AA101" s="31"/>
      <c r="AB101" s="31"/>
      <c r="AC101" s="31"/>
      <c r="AD101" s="31"/>
      <c r="AE101" s="31"/>
    </row>
    <row r="105" spans="1:31" s="2" customFormat="1" ht="6.9" customHeight="1">
      <c r="A105" s="31"/>
      <c r="B105" s="53"/>
      <c r="C105" s="54"/>
      <c r="D105" s="54"/>
      <c r="E105" s="54"/>
      <c r="F105" s="54"/>
      <c r="G105" s="54"/>
      <c r="H105" s="54"/>
      <c r="I105" s="54"/>
      <c r="J105" s="54"/>
      <c r="K105" s="54"/>
      <c r="L105" s="48"/>
      <c r="S105" s="31"/>
      <c r="T105" s="31"/>
      <c r="U105" s="31"/>
      <c r="V105" s="31"/>
      <c r="W105" s="31"/>
      <c r="X105" s="31"/>
      <c r="Y105" s="31"/>
      <c r="Z105" s="31"/>
      <c r="AA105" s="31"/>
      <c r="AB105" s="31"/>
      <c r="AC105" s="31"/>
      <c r="AD105" s="31"/>
      <c r="AE105" s="31"/>
    </row>
    <row r="106" spans="1:31" s="2" customFormat="1" ht="24.9" customHeight="1">
      <c r="A106" s="31"/>
      <c r="B106" s="32"/>
      <c r="C106" s="20" t="s">
        <v>111</v>
      </c>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31" s="2" customFormat="1" ht="6.9" customHeight="1">
      <c r="A107" s="31"/>
      <c r="B107" s="32"/>
      <c r="C107" s="33"/>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31" s="2" customFormat="1" ht="12" customHeight="1">
      <c r="A108" s="31"/>
      <c r="B108" s="32"/>
      <c r="C108" s="26" t="s">
        <v>16</v>
      </c>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31" s="2" customFormat="1" ht="16.5" customHeight="1">
      <c r="A109" s="31"/>
      <c r="B109" s="32"/>
      <c r="C109" s="33"/>
      <c r="D109" s="33"/>
      <c r="E109" s="263" t="str">
        <f>E7</f>
        <v>Studie Revitalizace Parku u kostela v Horním Starém Městě</v>
      </c>
      <c r="F109" s="264"/>
      <c r="G109" s="264"/>
      <c r="H109" s="264"/>
      <c r="I109" s="33"/>
      <c r="J109" s="33"/>
      <c r="K109" s="33"/>
      <c r="L109" s="48"/>
      <c r="S109" s="31"/>
      <c r="T109" s="31"/>
      <c r="U109" s="31"/>
      <c r="V109" s="31"/>
      <c r="W109" s="31"/>
      <c r="X109" s="31"/>
      <c r="Y109" s="31"/>
      <c r="Z109" s="31"/>
      <c r="AA109" s="31"/>
      <c r="AB109" s="31"/>
      <c r="AC109" s="31"/>
      <c r="AD109" s="31"/>
      <c r="AE109" s="31"/>
    </row>
    <row r="110" spans="1:31" s="2" customFormat="1" ht="12" customHeight="1">
      <c r="A110" s="31"/>
      <c r="B110" s="32"/>
      <c r="C110" s="26" t="s">
        <v>98</v>
      </c>
      <c r="D110" s="33"/>
      <c r="E110" s="33"/>
      <c r="F110" s="33"/>
      <c r="G110" s="33"/>
      <c r="H110" s="33"/>
      <c r="I110" s="33"/>
      <c r="J110" s="33"/>
      <c r="K110" s="33"/>
      <c r="L110" s="48"/>
      <c r="S110" s="31"/>
      <c r="T110" s="31"/>
      <c r="U110" s="31"/>
      <c r="V110" s="31"/>
      <c r="W110" s="31"/>
      <c r="X110" s="31"/>
      <c r="Y110" s="31"/>
      <c r="Z110" s="31"/>
      <c r="AA110" s="31"/>
      <c r="AB110" s="31"/>
      <c r="AC110" s="31"/>
      <c r="AD110" s="31"/>
      <c r="AE110" s="31"/>
    </row>
    <row r="111" spans="1:31" s="2" customFormat="1" ht="16.5" customHeight="1">
      <c r="A111" s="31"/>
      <c r="B111" s="32"/>
      <c r="C111" s="33"/>
      <c r="D111" s="33"/>
      <c r="E111" s="215" t="str">
        <f>E9</f>
        <v>SO 01 - Sadové úpravy</v>
      </c>
      <c r="F111" s="265"/>
      <c r="G111" s="265"/>
      <c r="H111" s="265"/>
      <c r="I111" s="33"/>
      <c r="J111" s="33"/>
      <c r="K111" s="33"/>
      <c r="L111" s="48"/>
      <c r="S111" s="31"/>
      <c r="T111" s="31"/>
      <c r="U111" s="31"/>
      <c r="V111" s="31"/>
      <c r="W111" s="31"/>
      <c r="X111" s="31"/>
      <c r="Y111" s="31"/>
      <c r="Z111" s="31"/>
      <c r="AA111" s="31"/>
      <c r="AB111" s="31"/>
      <c r="AC111" s="31"/>
      <c r="AD111" s="31"/>
      <c r="AE111" s="31"/>
    </row>
    <row r="112" spans="1:31" s="2" customFormat="1" ht="6.9" customHeight="1">
      <c r="A112" s="31"/>
      <c r="B112" s="32"/>
      <c r="C112" s="33"/>
      <c r="D112" s="33"/>
      <c r="E112" s="33"/>
      <c r="F112" s="33"/>
      <c r="G112" s="33"/>
      <c r="H112" s="33"/>
      <c r="I112" s="33"/>
      <c r="J112" s="33"/>
      <c r="K112" s="33"/>
      <c r="L112" s="48"/>
      <c r="S112" s="31"/>
      <c r="T112" s="31"/>
      <c r="U112" s="31"/>
      <c r="V112" s="31"/>
      <c r="W112" s="31"/>
      <c r="X112" s="31"/>
      <c r="Y112" s="31"/>
      <c r="Z112" s="31"/>
      <c r="AA112" s="31"/>
      <c r="AB112" s="31"/>
      <c r="AC112" s="31"/>
      <c r="AD112" s="31"/>
      <c r="AE112" s="31"/>
    </row>
    <row r="113" spans="1:65" s="2" customFormat="1" ht="12" customHeight="1">
      <c r="A113" s="31"/>
      <c r="B113" s="32"/>
      <c r="C113" s="26" t="s">
        <v>20</v>
      </c>
      <c r="D113" s="33"/>
      <c r="E113" s="33"/>
      <c r="F113" s="24" t="str">
        <f>F12</f>
        <v>Trutnov</v>
      </c>
      <c r="G113" s="33"/>
      <c r="H113" s="33"/>
      <c r="I113" s="26" t="s">
        <v>22</v>
      </c>
      <c r="J113" s="63" t="str">
        <f>IF(J12="","",J12)</f>
        <v>8. 6. 2022</v>
      </c>
      <c r="K113" s="33"/>
      <c r="L113" s="48"/>
      <c r="S113" s="31"/>
      <c r="T113" s="31"/>
      <c r="U113" s="31"/>
      <c r="V113" s="31"/>
      <c r="W113" s="31"/>
      <c r="X113" s="31"/>
      <c r="Y113" s="31"/>
      <c r="Z113" s="31"/>
      <c r="AA113" s="31"/>
      <c r="AB113" s="31"/>
      <c r="AC113" s="31"/>
      <c r="AD113" s="31"/>
      <c r="AE113" s="31"/>
    </row>
    <row r="114" spans="1:65" s="2" customFormat="1" ht="6.9" customHeight="1">
      <c r="A114" s="31"/>
      <c r="B114" s="32"/>
      <c r="C114" s="33"/>
      <c r="D114" s="33"/>
      <c r="E114" s="33"/>
      <c r="F114" s="33"/>
      <c r="G114" s="33"/>
      <c r="H114" s="33"/>
      <c r="I114" s="33"/>
      <c r="J114" s="33"/>
      <c r="K114" s="33"/>
      <c r="L114" s="48"/>
      <c r="S114" s="31"/>
      <c r="T114" s="31"/>
      <c r="U114" s="31"/>
      <c r="V114" s="31"/>
      <c r="W114" s="31"/>
      <c r="X114" s="31"/>
      <c r="Y114" s="31"/>
      <c r="Z114" s="31"/>
      <c r="AA114" s="31"/>
      <c r="AB114" s="31"/>
      <c r="AC114" s="31"/>
      <c r="AD114" s="31"/>
      <c r="AE114" s="31"/>
    </row>
    <row r="115" spans="1:65" s="2" customFormat="1" ht="15.15" customHeight="1">
      <c r="A115" s="31"/>
      <c r="B115" s="32"/>
      <c r="C115" s="26" t="s">
        <v>24</v>
      </c>
      <c r="D115" s="33"/>
      <c r="E115" s="33"/>
      <c r="F115" s="24" t="str">
        <f>E15</f>
        <v>Mesto Trutnov</v>
      </c>
      <c r="G115" s="33"/>
      <c r="H115" s="33"/>
      <c r="I115" s="26" t="s">
        <v>30</v>
      </c>
      <c r="J115" s="29" t="str">
        <f>E21</f>
        <v xml:space="preserve"> </v>
      </c>
      <c r="K115" s="33"/>
      <c r="L115" s="48"/>
      <c r="S115" s="31"/>
      <c r="T115" s="31"/>
      <c r="U115" s="31"/>
      <c r="V115" s="31"/>
      <c r="W115" s="31"/>
      <c r="X115" s="31"/>
      <c r="Y115" s="31"/>
      <c r="Z115" s="31"/>
      <c r="AA115" s="31"/>
      <c r="AB115" s="31"/>
      <c r="AC115" s="31"/>
      <c r="AD115" s="31"/>
      <c r="AE115" s="31"/>
    </row>
    <row r="116" spans="1:65" s="2" customFormat="1" ht="40.049999999999997" customHeight="1">
      <c r="A116" s="31"/>
      <c r="B116" s="32"/>
      <c r="C116" s="26" t="s">
        <v>28</v>
      </c>
      <c r="D116" s="33"/>
      <c r="E116" s="33"/>
      <c r="F116" s="24" t="str">
        <f>IF(E18="","",E18)</f>
        <v>Vyplň údaj</v>
      </c>
      <c r="G116" s="33"/>
      <c r="H116" s="33"/>
      <c r="I116" s="26" t="s">
        <v>33</v>
      </c>
      <c r="J116" s="29" t="str">
        <f>E24</f>
        <v>RSU s.r.o., Voletinská 252, 541 03 Trutnov Poříčí</v>
      </c>
      <c r="K116" s="33"/>
      <c r="L116" s="48"/>
      <c r="S116" s="31"/>
      <c r="T116" s="31"/>
      <c r="U116" s="31"/>
      <c r="V116" s="31"/>
      <c r="W116" s="31"/>
      <c r="X116" s="31"/>
      <c r="Y116" s="31"/>
      <c r="Z116" s="31"/>
      <c r="AA116" s="31"/>
      <c r="AB116" s="31"/>
      <c r="AC116" s="31"/>
      <c r="AD116" s="31"/>
      <c r="AE116" s="31"/>
    </row>
    <row r="117" spans="1:65" s="2" customFormat="1" ht="10.35" customHeight="1">
      <c r="A117" s="31"/>
      <c r="B117" s="32"/>
      <c r="C117" s="33"/>
      <c r="D117" s="33"/>
      <c r="E117" s="33"/>
      <c r="F117" s="33"/>
      <c r="G117" s="33"/>
      <c r="H117" s="33"/>
      <c r="I117" s="33"/>
      <c r="J117" s="33"/>
      <c r="K117" s="33"/>
      <c r="L117" s="48"/>
      <c r="S117" s="31"/>
      <c r="T117" s="31"/>
      <c r="U117" s="31"/>
      <c r="V117" s="31"/>
      <c r="W117" s="31"/>
      <c r="X117" s="31"/>
      <c r="Y117" s="31"/>
      <c r="Z117" s="31"/>
      <c r="AA117" s="31"/>
      <c r="AB117" s="31"/>
      <c r="AC117" s="31"/>
      <c r="AD117" s="31"/>
      <c r="AE117" s="31"/>
    </row>
    <row r="118" spans="1:65" s="11" customFormat="1" ht="29.25" customHeight="1">
      <c r="A118" s="156"/>
      <c r="B118" s="157"/>
      <c r="C118" s="158" t="s">
        <v>112</v>
      </c>
      <c r="D118" s="159" t="s">
        <v>62</v>
      </c>
      <c r="E118" s="159" t="s">
        <v>58</v>
      </c>
      <c r="F118" s="159" t="s">
        <v>59</v>
      </c>
      <c r="G118" s="159" t="s">
        <v>113</v>
      </c>
      <c r="H118" s="159" t="s">
        <v>114</v>
      </c>
      <c r="I118" s="159" t="s">
        <v>115</v>
      </c>
      <c r="J118" s="160" t="s">
        <v>102</v>
      </c>
      <c r="K118" s="161" t="s">
        <v>116</v>
      </c>
      <c r="L118" s="162"/>
      <c r="M118" s="72" t="s">
        <v>1</v>
      </c>
      <c r="N118" s="73" t="s">
        <v>41</v>
      </c>
      <c r="O118" s="73" t="s">
        <v>117</v>
      </c>
      <c r="P118" s="73" t="s">
        <v>118</v>
      </c>
      <c r="Q118" s="73" t="s">
        <v>119</v>
      </c>
      <c r="R118" s="73" t="s">
        <v>120</v>
      </c>
      <c r="S118" s="73" t="s">
        <v>121</v>
      </c>
      <c r="T118" s="74" t="s">
        <v>122</v>
      </c>
      <c r="U118" s="156"/>
      <c r="V118" s="156"/>
      <c r="W118" s="156"/>
      <c r="X118" s="156"/>
      <c r="Y118" s="156"/>
      <c r="Z118" s="156"/>
      <c r="AA118" s="156"/>
      <c r="AB118" s="156"/>
      <c r="AC118" s="156"/>
      <c r="AD118" s="156"/>
      <c r="AE118" s="156"/>
    </row>
    <row r="119" spans="1:65" s="2" customFormat="1" ht="22.8" customHeight="1">
      <c r="A119" s="31"/>
      <c r="B119" s="32"/>
      <c r="C119" s="79" t="s">
        <v>123</v>
      </c>
      <c r="D119" s="33"/>
      <c r="E119" s="33"/>
      <c r="F119" s="33"/>
      <c r="G119" s="33"/>
      <c r="H119" s="33"/>
      <c r="I119" s="33"/>
      <c r="J119" s="163">
        <f>BK119</f>
        <v>0</v>
      </c>
      <c r="K119" s="33"/>
      <c r="L119" s="36"/>
      <c r="M119" s="75"/>
      <c r="N119" s="164"/>
      <c r="O119" s="76"/>
      <c r="P119" s="165">
        <f>P120</f>
        <v>0</v>
      </c>
      <c r="Q119" s="76"/>
      <c r="R119" s="165">
        <f>R120</f>
        <v>97.599019999999982</v>
      </c>
      <c r="S119" s="76"/>
      <c r="T119" s="166">
        <f>T120</f>
        <v>0</v>
      </c>
      <c r="U119" s="31"/>
      <c r="V119" s="31"/>
      <c r="W119" s="31"/>
      <c r="X119" s="31"/>
      <c r="Y119" s="31"/>
      <c r="Z119" s="31"/>
      <c r="AA119" s="31"/>
      <c r="AB119" s="31"/>
      <c r="AC119" s="31"/>
      <c r="AD119" s="31"/>
      <c r="AE119" s="31"/>
      <c r="AT119" s="14" t="s">
        <v>76</v>
      </c>
      <c r="AU119" s="14" t="s">
        <v>104</v>
      </c>
      <c r="BK119" s="167">
        <f>BK120</f>
        <v>0</v>
      </c>
    </row>
    <row r="120" spans="1:65" s="12" customFormat="1" ht="25.95" customHeight="1">
      <c r="B120" s="168"/>
      <c r="C120" s="169"/>
      <c r="D120" s="170" t="s">
        <v>76</v>
      </c>
      <c r="E120" s="171" t="s">
        <v>124</v>
      </c>
      <c r="F120" s="171" t="s">
        <v>125</v>
      </c>
      <c r="G120" s="169"/>
      <c r="H120" s="169"/>
      <c r="I120" s="172"/>
      <c r="J120" s="173">
        <f>BK120</f>
        <v>0</v>
      </c>
      <c r="K120" s="169"/>
      <c r="L120" s="174"/>
      <c r="M120" s="175"/>
      <c r="N120" s="176"/>
      <c r="O120" s="176"/>
      <c r="P120" s="177">
        <f>P121+P204</f>
        <v>0</v>
      </c>
      <c r="Q120" s="176"/>
      <c r="R120" s="177">
        <f>R121+R204</f>
        <v>97.599019999999982</v>
      </c>
      <c r="S120" s="176"/>
      <c r="T120" s="178">
        <f>T121+T204</f>
        <v>0</v>
      </c>
      <c r="AR120" s="179" t="s">
        <v>85</v>
      </c>
      <c r="AT120" s="180" t="s">
        <v>76</v>
      </c>
      <c r="AU120" s="180" t="s">
        <v>77</v>
      </c>
      <c r="AY120" s="179" t="s">
        <v>126</v>
      </c>
      <c r="BK120" s="181">
        <f>BK121+BK204</f>
        <v>0</v>
      </c>
    </row>
    <row r="121" spans="1:65" s="12" customFormat="1" ht="22.8" customHeight="1">
      <c r="B121" s="168"/>
      <c r="C121" s="169"/>
      <c r="D121" s="170" t="s">
        <v>76</v>
      </c>
      <c r="E121" s="182" t="s">
        <v>85</v>
      </c>
      <c r="F121" s="182" t="s">
        <v>127</v>
      </c>
      <c r="G121" s="169"/>
      <c r="H121" s="169"/>
      <c r="I121" s="172"/>
      <c r="J121" s="183">
        <f>BK121</f>
        <v>0</v>
      </c>
      <c r="K121" s="169"/>
      <c r="L121" s="174"/>
      <c r="M121" s="175"/>
      <c r="N121" s="176"/>
      <c r="O121" s="176"/>
      <c r="P121" s="177">
        <f>SUM(P122:P203)</f>
        <v>0</v>
      </c>
      <c r="Q121" s="176"/>
      <c r="R121" s="177">
        <f>SUM(R122:R203)</f>
        <v>97.599019999999982</v>
      </c>
      <c r="S121" s="176"/>
      <c r="T121" s="178">
        <f>SUM(T122:T203)</f>
        <v>0</v>
      </c>
      <c r="AR121" s="179" t="s">
        <v>85</v>
      </c>
      <c r="AT121" s="180" t="s">
        <v>76</v>
      </c>
      <c r="AU121" s="180" t="s">
        <v>85</v>
      </c>
      <c r="AY121" s="179" t="s">
        <v>126</v>
      </c>
      <c r="BK121" s="181">
        <f>SUM(BK122:BK203)</f>
        <v>0</v>
      </c>
    </row>
    <row r="122" spans="1:65" s="2" customFormat="1" ht="24.15" customHeight="1">
      <c r="A122" s="31"/>
      <c r="B122" s="32"/>
      <c r="C122" s="184" t="s">
        <v>289</v>
      </c>
      <c r="D122" s="184" t="s">
        <v>129</v>
      </c>
      <c r="E122" s="185" t="s">
        <v>290</v>
      </c>
      <c r="F122" s="186" t="s">
        <v>291</v>
      </c>
      <c r="G122" s="187" t="s">
        <v>292</v>
      </c>
      <c r="H122" s="188">
        <v>0.35899999999999999</v>
      </c>
      <c r="I122" s="189"/>
      <c r="J122" s="190">
        <f t="shared" ref="J122:J153" si="0">ROUND(I122*H122,2)</f>
        <v>0</v>
      </c>
      <c r="K122" s="191"/>
      <c r="L122" s="36"/>
      <c r="M122" s="192" t="s">
        <v>1</v>
      </c>
      <c r="N122" s="193" t="s">
        <v>42</v>
      </c>
      <c r="O122" s="68"/>
      <c r="P122" s="194">
        <f t="shared" ref="P122:P153" si="1">O122*H122</f>
        <v>0</v>
      </c>
      <c r="Q122" s="194">
        <v>0</v>
      </c>
      <c r="R122" s="194">
        <f t="shared" ref="R122:R153" si="2">Q122*H122</f>
        <v>0</v>
      </c>
      <c r="S122" s="194">
        <v>0</v>
      </c>
      <c r="T122" s="195">
        <f t="shared" ref="T122:T153" si="3">S122*H122</f>
        <v>0</v>
      </c>
      <c r="U122" s="31"/>
      <c r="V122" s="31"/>
      <c r="W122" s="31"/>
      <c r="X122" s="31"/>
      <c r="Y122" s="31"/>
      <c r="Z122" s="31"/>
      <c r="AA122" s="31"/>
      <c r="AB122" s="31"/>
      <c r="AC122" s="31"/>
      <c r="AD122" s="31"/>
      <c r="AE122" s="31"/>
      <c r="AR122" s="196" t="s">
        <v>133</v>
      </c>
      <c r="AT122" s="196" t="s">
        <v>129</v>
      </c>
      <c r="AU122" s="196" t="s">
        <v>87</v>
      </c>
      <c r="AY122" s="14" t="s">
        <v>126</v>
      </c>
      <c r="BE122" s="197">
        <f t="shared" ref="BE122:BE153" si="4">IF(N122="základní",J122,0)</f>
        <v>0</v>
      </c>
      <c r="BF122" s="197">
        <f t="shared" ref="BF122:BF153" si="5">IF(N122="snížená",J122,0)</f>
        <v>0</v>
      </c>
      <c r="BG122" s="197">
        <f t="shared" ref="BG122:BG153" si="6">IF(N122="zákl. přenesená",J122,0)</f>
        <v>0</v>
      </c>
      <c r="BH122" s="197">
        <f t="shared" ref="BH122:BH153" si="7">IF(N122="sníž. přenesená",J122,0)</f>
        <v>0</v>
      </c>
      <c r="BI122" s="197">
        <f t="shared" ref="BI122:BI153" si="8">IF(N122="nulová",J122,0)</f>
        <v>0</v>
      </c>
      <c r="BJ122" s="14" t="s">
        <v>85</v>
      </c>
      <c r="BK122" s="197">
        <f t="shared" ref="BK122:BK153" si="9">ROUND(I122*H122,2)</f>
        <v>0</v>
      </c>
      <c r="BL122" s="14" t="s">
        <v>133</v>
      </c>
      <c r="BM122" s="196" t="s">
        <v>293</v>
      </c>
    </row>
    <row r="123" spans="1:65" s="2" customFormat="1" ht="33" customHeight="1">
      <c r="A123" s="31"/>
      <c r="B123" s="32"/>
      <c r="C123" s="184" t="s">
        <v>294</v>
      </c>
      <c r="D123" s="184" t="s">
        <v>129</v>
      </c>
      <c r="E123" s="185" t="s">
        <v>295</v>
      </c>
      <c r="F123" s="186" t="s">
        <v>296</v>
      </c>
      <c r="G123" s="187" t="s">
        <v>132</v>
      </c>
      <c r="H123" s="188">
        <v>9</v>
      </c>
      <c r="I123" s="189"/>
      <c r="J123" s="190">
        <f t="shared" si="0"/>
        <v>0</v>
      </c>
      <c r="K123" s="191"/>
      <c r="L123" s="36"/>
      <c r="M123" s="192" t="s">
        <v>1</v>
      </c>
      <c r="N123" s="193" t="s">
        <v>42</v>
      </c>
      <c r="O123" s="68"/>
      <c r="P123" s="194">
        <f t="shared" si="1"/>
        <v>0</v>
      </c>
      <c r="Q123" s="194">
        <v>0</v>
      </c>
      <c r="R123" s="194">
        <f t="shared" si="2"/>
        <v>0</v>
      </c>
      <c r="S123" s="194">
        <v>0</v>
      </c>
      <c r="T123" s="195">
        <f t="shared" si="3"/>
        <v>0</v>
      </c>
      <c r="U123" s="31"/>
      <c r="V123" s="31"/>
      <c r="W123" s="31"/>
      <c r="X123" s="31"/>
      <c r="Y123" s="31"/>
      <c r="Z123" s="31"/>
      <c r="AA123" s="31"/>
      <c r="AB123" s="31"/>
      <c r="AC123" s="31"/>
      <c r="AD123" s="31"/>
      <c r="AE123" s="31"/>
      <c r="AR123" s="196" t="s">
        <v>133</v>
      </c>
      <c r="AT123" s="196" t="s">
        <v>129</v>
      </c>
      <c r="AU123" s="196" t="s">
        <v>87</v>
      </c>
      <c r="AY123" s="14" t="s">
        <v>126</v>
      </c>
      <c r="BE123" s="197">
        <f t="shared" si="4"/>
        <v>0</v>
      </c>
      <c r="BF123" s="197">
        <f t="shared" si="5"/>
        <v>0</v>
      </c>
      <c r="BG123" s="197">
        <f t="shared" si="6"/>
        <v>0</v>
      </c>
      <c r="BH123" s="197">
        <f t="shared" si="7"/>
        <v>0</v>
      </c>
      <c r="BI123" s="197">
        <f t="shared" si="8"/>
        <v>0</v>
      </c>
      <c r="BJ123" s="14" t="s">
        <v>85</v>
      </c>
      <c r="BK123" s="197">
        <f t="shared" si="9"/>
        <v>0</v>
      </c>
      <c r="BL123" s="14" t="s">
        <v>133</v>
      </c>
      <c r="BM123" s="196" t="s">
        <v>297</v>
      </c>
    </row>
    <row r="124" spans="1:65" s="2" customFormat="1" ht="24.15" customHeight="1">
      <c r="A124" s="31"/>
      <c r="B124" s="32"/>
      <c r="C124" s="184" t="s">
        <v>85</v>
      </c>
      <c r="D124" s="184" t="s">
        <v>129</v>
      </c>
      <c r="E124" s="185" t="s">
        <v>298</v>
      </c>
      <c r="F124" s="186" t="s">
        <v>299</v>
      </c>
      <c r="G124" s="187" t="s">
        <v>132</v>
      </c>
      <c r="H124" s="188">
        <v>946</v>
      </c>
      <c r="I124" s="189"/>
      <c r="J124" s="190">
        <f t="shared" si="0"/>
        <v>0</v>
      </c>
      <c r="K124" s="191"/>
      <c r="L124" s="36"/>
      <c r="M124" s="192" t="s">
        <v>1</v>
      </c>
      <c r="N124" s="193" t="s">
        <v>42</v>
      </c>
      <c r="O124" s="68"/>
      <c r="P124" s="194">
        <f t="shared" si="1"/>
        <v>0</v>
      </c>
      <c r="Q124" s="194">
        <v>0</v>
      </c>
      <c r="R124" s="194">
        <f t="shared" si="2"/>
        <v>0</v>
      </c>
      <c r="S124" s="194">
        <v>0</v>
      </c>
      <c r="T124" s="195">
        <f t="shared" si="3"/>
        <v>0</v>
      </c>
      <c r="U124" s="31"/>
      <c r="V124" s="31"/>
      <c r="W124" s="31"/>
      <c r="X124" s="31"/>
      <c r="Y124" s="31"/>
      <c r="Z124" s="31"/>
      <c r="AA124" s="31"/>
      <c r="AB124" s="31"/>
      <c r="AC124" s="31"/>
      <c r="AD124" s="31"/>
      <c r="AE124" s="31"/>
      <c r="AR124" s="196" t="s">
        <v>133</v>
      </c>
      <c r="AT124" s="196" t="s">
        <v>129</v>
      </c>
      <c r="AU124" s="196" t="s">
        <v>87</v>
      </c>
      <c r="AY124" s="14" t="s">
        <v>126</v>
      </c>
      <c r="BE124" s="197">
        <f t="shared" si="4"/>
        <v>0</v>
      </c>
      <c r="BF124" s="197">
        <f t="shared" si="5"/>
        <v>0</v>
      </c>
      <c r="BG124" s="197">
        <f t="shared" si="6"/>
        <v>0</v>
      </c>
      <c r="BH124" s="197">
        <f t="shared" si="7"/>
        <v>0</v>
      </c>
      <c r="BI124" s="197">
        <f t="shared" si="8"/>
        <v>0</v>
      </c>
      <c r="BJ124" s="14" t="s">
        <v>85</v>
      </c>
      <c r="BK124" s="197">
        <f t="shared" si="9"/>
        <v>0</v>
      </c>
      <c r="BL124" s="14" t="s">
        <v>133</v>
      </c>
      <c r="BM124" s="196" t="s">
        <v>300</v>
      </c>
    </row>
    <row r="125" spans="1:65" s="2" customFormat="1" ht="24.15" customHeight="1">
      <c r="A125" s="31"/>
      <c r="B125" s="32"/>
      <c r="C125" s="184" t="s">
        <v>301</v>
      </c>
      <c r="D125" s="184" t="s">
        <v>129</v>
      </c>
      <c r="E125" s="185" t="s">
        <v>302</v>
      </c>
      <c r="F125" s="186" t="s">
        <v>303</v>
      </c>
      <c r="G125" s="187" t="s">
        <v>263</v>
      </c>
      <c r="H125" s="188">
        <v>3</v>
      </c>
      <c r="I125" s="189"/>
      <c r="J125" s="190">
        <f t="shared" si="0"/>
        <v>0</v>
      </c>
      <c r="K125" s="191"/>
      <c r="L125" s="36"/>
      <c r="M125" s="192" t="s">
        <v>1</v>
      </c>
      <c r="N125" s="193" t="s">
        <v>42</v>
      </c>
      <c r="O125" s="68"/>
      <c r="P125" s="194">
        <f t="shared" si="1"/>
        <v>0</v>
      </c>
      <c r="Q125" s="194">
        <v>0</v>
      </c>
      <c r="R125" s="194">
        <f t="shared" si="2"/>
        <v>0</v>
      </c>
      <c r="S125" s="194">
        <v>0</v>
      </c>
      <c r="T125" s="195">
        <f t="shared" si="3"/>
        <v>0</v>
      </c>
      <c r="U125" s="31"/>
      <c r="V125" s="31"/>
      <c r="W125" s="31"/>
      <c r="X125" s="31"/>
      <c r="Y125" s="31"/>
      <c r="Z125" s="31"/>
      <c r="AA125" s="31"/>
      <c r="AB125" s="31"/>
      <c r="AC125" s="31"/>
      <c r="AD125" s="31"/>
      <c r="AE125" s="31"/>
      <c r="AR125" s="196" t="s">
        <v>133</v>
      </c>
      <c r="AT125" s="196" t="s">
        <v>129</v>
      </c>
      <c r="AU125" s="196" t="s">
        <v>87</v>
      </c>
      <c r="AY125" s="14" t="s">
        <v>126</v>
      </c>
      <c r="BE125" s="197">
        <f t="shared" si="4"/>
        <v>0</v>
      </c>
      <c r="BF125" s="197">
        <f t="shared" si="5"/>
        <v>0</v>
      </c>
      <c r="BG125" s="197">
        <f t="shared" si="6"/>
        <v>0</v>
      </c>
      <c r="BH125" s="197">
        <f t="shared" si="7"/>
        <v>0</v>
      </c>
      <c r="BI125" s="197">
        <f t="shared" si="8"/>
        <v>0</v>
      </c>
      <c r="BJ125" s="14" t="s">
        <v>85</v>
      </c>
      <c r="BK125" s="197">
        <f t="shared" si="9"/>
        <v>0</v>
      </c>
      <c r="BL125" s="14" t="s">
        <v>133</v>
      </c>
      <c r="BM125" s="196" t="s">
        <v>304</v>
      </c>
    </row>
    <row r="126" spans="1:65" s="2" customFormat="1" ht="24.15" customHeight="1">
      <c r="A126" s="31"/>
      <c r="B126" s="32"/>
      <c r="C126" s="184" t="s">
        <v>305</v>
      </c>
      <c r="D126" s="184" t="s">
        <v>129</v>
      </c>
      <c r="E126" s="185" t="s">
        <v>306</v>
      </c>
      <c r="F126" s="186" t="s">
        <v>307</v>
      </c>
      <c r="G126" s="187" t="s">
        <v>263</v>
      </c>
      <c r="H126" s="188">
        <v>1</v>
      </c>
      <c r="I126" s="189"/>
      <c r="J126" s="190">
        <f t="shared" si="0"/>
        <v>0</v>
      </c>
      <c r="K126" s="191"/>
      <c r="L126" s="36"/>
      <c r="M126" s="192" t="s">
        <v>1</v>
      </c>
      <c r="N126" s="193" t="s">
        <v>42</v>
      </c>
      <c r="O126" s="68"/>
      <c r="P126" s="194">
        <f t="shared" si="1"/>
        <v>0</v>
      </c>
      <c r="Q126" s="194">
        <v>0</v>
      </c>
      <c r="R126" s="194">
        <f t="shared" si="2"/>
        <v>0</v>
      </c>
      <c r="S126" s="194">
        <v>0</v>
      </c>
      <c r="T126" s="195">
        <f t="shared" si="3"/>
        <v>0</v>
      </c>
      <c r="U126" s="31"/>
      <c r="V126" s="31"/>
      <c r="W126" s="31"/>
      <c r="X126" s="31"/>
      <c r="Y126" s="31"/>
      <c r="Z126" s="31"/>
      <c r="AA126" s="31"/>
      <c r="AB126" s="31"/>
      <c r="AC126" s="31"/>
      <c r="AD126" s="31"/>
      <c r="AE126" s="31"/>
      <c r="AR126" s="196" t="s">
        <v>133</v>
      </c>
      <c r="AT126" s="196" t="s">
        <v>129</v>
      </c>
      <c r="AU126" s="196" t="s">
        <v>87</v>
      </c>
      <c r="AY126" s="14" t="s">
        <v>126</v>
      </c>
      <c r="BE126" s="197">
        <f t="shared" si="4"/>
        <v>0</v>
      </c>
      <c r="BF126" s="197">
        <f t="shared" si="5"/>
        <v>0</v>
      </c>
      <c r="BG126" s="197">
        <f t="shared" si="6"/>
        <v>0</v>
      </c>
      <c r="BH126" s="197">
        <f t="shared" si="7"/>
        <v>0</v>
      </c>
      <c r="BI126" s="197">
        <f t="shared" si="8"/>
        <v>0</v>
      </c>
      <c r="BJ126" s="14" t="s">
        <v>85</v>
      </c>
      <c r="BK126" s="197">
        <f t="shared" si="9"/>
        <v>0</v>
      </c>
      <c r="BL126" s="14" t="s">
        <v>133</v>
      </c>
      <c r="BM126" s="196" t="s">
        <v>308</v>
      </c>
    </row>
    <row r="127" spans="1:65" s="2" customFormat="1" ht="24.15" customHeight="1">
      <c r="A127" s="31"/>
      <c r="B127" s="32"/>
      <c r="C127" s="184" t="s">
        <v>309</v>
      </c>
      <c r="D127" s="184" t="s">
        <v>129</v>
      </c>
      <c r="E127" s="185" t="s">
        <v>310</v>
      </c>
      <c r="F127" s="186" t="s">
        <v>311</v>
      </c>
      <c r="G127" s="187" t="s">
        <v>263</v>
      </c>
      <c r="H127" s="188">
        <v>6</v>
      </c>
      <c r="I127" s="189"/>
      <c r="J127" s="190">
        <f t="shared" si="0"/>
        <v>0</v>
      </c>
      <c r="K127" s="191"/>
      <c r="L127" s="36"/>
      <c r="M127" s="192" t="s">
        <v>1</v>
      </c>
      <c r="N127" s="193" t="s">
        <v>42</v>
      </c>
      <c r="O127" s="68"/>
      <c r="P127" s="194">
        <f t="shared" si="1"/>
        <v>0</v>
      </c>
      <c r="Q127" s="194">
        <v>0</v>
      </c>
      <c r="R127" s="194">
        <f t="shared" si="2"/>
        <v>0</v>
      </c>
      <c r="S127" s="194">
        <v>0</v>
      </c>
      <c r="T127" s="195">
        <f t="shared" si="3"/>
        <v>0</v>
      </c>
      <c r="U127" s="31"/>
      <c r="V127" s="31"/>
      <c r="W127" s="31"/>
      <c r="X127" s="31"/>
      <c r="Y127" s="31"/>
      <c r="Z127" s="31"/>
      <c r="AA127" s="31"/>
      <c r="AB127" s="31"/>
      <c r="AC127" s="31"/>
      <c r="AD127" s="31"/>
      <c r="AE127" s="31"/>
      <c r="AR127" s="196" t="s">
        <v>133</v>
      </c>
      <c r="AT127" s="196" t="s">
        <v>129</v>
      </c>
      <c r="AU127" s="196" t="s">
        <v>87</v>
      </c>
      <c r="AY127" s="14" t="s">
        <v>126</v>
      </c>
      <c r="BE127" s="197">
        <f t="shared" si="4"/>
        <v>0</v>
      </c>
      <c r="BF127" s="197">
        <f t="shared" si="5"/>
        <v>0</v>
      </c>
      <c r="BG127" s="197">
        <f t="shared" si="6"/>
        <v>0</v>
      </c>
      <c r="BH127" s="197">
        <f t="shared" si="7"/>
        <v>0</v>
      </c>
      <c r="BI127" s="197">
        <f t="shared" si="8"/>
        <v>0</v>
      </c>
      <c r="BJ127" s="14" t="s">
        <v>85</v>
      </c>
      <c r="BK127" s="197">
        <f t="shared" si="9"/>
        <v>0</v>
      </c>
      <c r="BL127" s="14" t="s">
        <v>133</v>
      </c>
      <c r="BM127" s="196" t="s">
        <v>312</v>
      </c>
    </row>
    <row r="128" spans="1:65" s="2" customFormat="1" ht="24.15" customHeight="1">
      <c r="A128" s="31"/>
      <c r="B128" s="32"/>
      <c r="C128" s="184" t="s">
        <v>313</v>
      </c>
      <c r="D128" s="184" t="s">
        <v>129</v>
      </c>
      <c r="E128" s="185" t="s">
        <v>314</v>
      </c>
      <c r="F128" s="186" t="s">
        <v>315</v>
      </c>
      <c r="G128" s="187" t="s">
        <v>263</v>
      </c>
      <c r="H128" s="188">
        <v>1</v>
      </c>
      <c r="I128" s="189"/>
      <c r="J128" s="190">
        <f t="shared" si="0"/>
        <v>0</v>
      </c>
      <c r="K128" s="191"/>
      <c r="L128" s="36"/>
      <c r="M128" s="192" t="s">
        <v>1</v>
      </c>
      <c r="N128" s="193" t="s">
        <v>42</v>
      </c>
      <c r="O128" s="68"/>
      <c r="P128" s="194">
        <f t="shared" si="1"/>
        <v>0</v>
      </c>
      <c r="Q128" s="194">
        <v>0</v>
      </c>
      <c r="R128" s="194">
        <f t="shared" si="2"/>
        <v>0</v>
      </c>
      <c r="S128" s="194">
        <v>0</v>
      </c>
      <c r="T128" s="195">
        <f t="shared" si="3"/>
        <v>0</v>
      </c>
      <c r="U128" s="31"/>
      <c r="V128" s="31"/>
      <c r="W128" s="31"/>
      <c r="X128" s="31"/>
      <c r="Y128" s="31"/>
      <c r="Z128" s="31"/>
      <c r="AA128" s="31"/>
      <c r="AB128" s="31"/>
      <c r="AC128" s="31"/>
      <c r="AD128" s="31"/>
      <c r="AE128" s="31"/>
      <c r="AR128" s="196" t="s">
        <v>133</v>
      </c>
      <c r="AT128" s="196" t="s">
        <v>129</v>
      </c>
      <c r="AU128" s="196" t="s">
        <v>87</v>
      </c>
      <c r="AY128" s="14" t="s">
        <v>126</v>
      </c>
      <c r="BE128" s="197">
        <f t="shared" si="4"/>
        <v>0</v>
      </c>
      <c r="BF128" s="197">
        <f t="shared" si="5"/>
        <v>0</v>
      </c>
      <c r="BG128" s="197">
        <f t="shared" si="6"/>
        <v>0</v>
      </c>
      <c r="BH128" s="197">
        <f t="shared" si="7"/>
        <v>0</v>
      </c>
      <c r="BI128" s="197">
        <f t="shared" si="8"/>
        <v>0</v>
      </c>
      <c r="BJ128" s="14" t="s">
        <v>85</v>
      </c>
      <c r="BK128" s="197">
        <f t="shared" si="9"/>
        <v>0</v>
      </c>
      <c r="BL128" s="14" t="s">
        <v>133</v>
      </c>
      <c r="BM128" s="196" t="s">
        <v>316</v>
      </c>
    </row>
    <row r="129" spans="1:65" s="2" customFormat="1" ht="24.15" customHeight="1">
      <c r="A129" s="31"/>
      <c r="B129" s="32"/>
      <c r="C129" s="184" t="s">
        <v>317</v>
      </c>
      <c r="D129" s="184" t="s">
        <v>129</v>
      </c>
      <c r="E129" s="185" t="s">
        <v>318</v>
      </c>
      <c r="F129" s="186" t="s">
        <v>319</v>
      </c>
      <c r="G129" s="187" t="s">
        <v>263</v>
      </c>
      <c r="H129" s="188">
        <v>1</v>
      </c>
      <c r="I129" s="189"/>
      <c r="J129" s="190">
        <f t="shared" si="0"/>
        <v>0</v>
      </c>
      <c r="K129" s="191"/>
      <c r="L129" s="36"/>
      <c r="M129" s="192" t="s">
        <v>1</v>
      </c>
      <c r="N129" s="193" t="s">
        <v>42</v>
      </c>
      <c r="O129" s="68"/>
      <c r="P129" s="194">
        <f t="shared" si="1"/>
        <v>0</v>
      </c>
      <c r="Q129" s="194">
        <v>0</v>
      </c>
      <c r="R129" s="194">
        <f t="shared" si="2"/>
        <v>0</v>
      </c>
      <c r="S129" s="194">
        <v>0</v>
      </c>
      <c r="T129" s="195">
        <f t="shared" si="3"/>
        <v>0</v>
      </c>
      <c r="U129" s="31"/>
      <c r="V129" s="31"/>
      <c r="W129" s="31"/>
      <c r="X129" s="31"/>
      <c r="Y129" s="31"/>
      <c r="Z129" s="31"/>
      <c r="AA129" s="31"/>
      <c r="AB129" s="31"/>
      <c r="AC129" s="31"/>
      <c r="AD129" s="31"/>
      <c r="AE129" s="31"/>
      <c r="AR129" s="196" t="s">
        <v>133</v>
      </c>
      <c r="AT129" s="196" t="s">
        <v>129</v>
      </c>
      <c r="AU129" s="196" t="s">
        <v>87</v>
      </c>
      <c r="AY129" s="14" t="s">
        <v>126</v>
      </c>
      <c r="BE129" s="197">
        <f t="shared" si="4"/>
        <v>0</v>
      </c>
      <c r="BF129" s="197">
        <f t="shared" si="5"/>
        <v>0</v>
      </c>
      <c r="BG129" s="197">
        <f t="shared" si="6"/>
        <v>0</v>
      </c>
      <c r="BH129" s="197">
        <f t="shared" si="7"/>
        <v>0</v>
      </c>
      <c r="BI129" s="197">
        <f t="shared" si="8"/>
        <v>0</v>
      </c>
      <c r="BJ129" s="14" t="s">
        <v>85</v>
      </c>
      <c r="BK129" s="197">
        <f t="shared" si="9"/>
        <v>0</v>
      </c>
      <c r="BL129" s="14" t="s">
        <v>133</v>
      </c>
      <c r="BM129" s="196" t="s">
        <v>320</v>
      </c>
    </row>
    <row r="130" spans="1:65" s="2" customFormat="1" ht="24.15" customHeight="1">
      <c r="A130" s="31"/>
      <c r="B130" s="32"/>
      <c r="C130" s="184" t="s">
        <v>321</v>
      </c>
      <c r="D130" s="184" t="s">
        <v>129</v>
      </c>
      <c r="E130" s="185" t="s">
        <v>322</v>
      </c>
      <c r="F130" s="186" t="s">
        <v>323</v>
      </c>
      <c r="G130" s="187" t="s">
        <v>263</v>
      </c>
      <c r="H130" s="188">
        <v>6</v>
      </c>
      <c r="I130" s="189"/>
      <c r="J130" s="190">
        <f t="shared" si="0"/>
        <v>0</v>
      </c>
      <c r="K130" s="191"/>
      <c r="L130" s="36"/>
      <c r="M130" s="192" t="s">
        <v>1</v>
      </c>
      <c r="N130" s="193" t="s">
        <v>42</v>
      </c>
      <c r="O130" s="68"/>
      <c r="P130" s="194">
        <f t="shared" si="1"/>
        <v>0</v>
      </c>
      <c r="Q130" s="194">
        <v>0</v>
      </c>
      <c r="R130" s="194">
        <f t="shared" si="2"/>
        <v>0</v>
      </c>
      <c r="S130" s="194">
        <v>0</v>
      </c>
      <c r="T130" s="195">
        <f t="shared" si="3"/>
        <v>0</v>
      </c>
      <c r="U130" s="31"/>
      <c r="V130" s="31"/>
      <c r="W130" s="31"/>
      <c r="X130" s="31"/>
      <c r="Y130" s="31"/>
      <c r="Z130" s="31"/>
      <c r="AA130" s="31"/>
      <c r="AB130" s="31"/>
      <c r="AC130" s="31"/>
      <c r="AD130" s="31"/>
      <c r="AE130" s="31"/>
      <c r="AR130" s="196" t="s">
        <v>133</v>
      </c>
      <c r="AT130" s="196" t="s">
        <v>129</v>
      </c>
      <c r="AU130" s="196" t="s">
        <v>87</v>
      </c>
      <c r="AY130" s="14" t="s">
        <v>126</v>
      </c>
      <c r="BE130" s="197">
        <f t="shared" si="4"/>
        <v>0</v>
      </c>
      <c r="BF130" s="197">
        <f t="shared" si="5"/>
        <v>0</v>
      </c>
      <c r="BG130" s="197">
        <f t="shared" si="6"/>
        <v>0</v>
      </c>
      <c r="BH130" s="197">
        <f t="shared" si="7"/>
        <v>0</v>
      </c>
      <c r="BI130" s="197">
        <f t="shared" si="8"/>
        <v>0</v>
      </c>
      <c r="BJ130" s="14" t="s">
        <v>85</v>
      </c>
      <c r="BK130" s="197">
        <f t="shared" si="9"/>
        <v>0</v>
      </c>
      <c r="BL130" s="14" t="s">
        <v>133</v>
      </c>
      <c r="BM130" s="196" t="s">
        <v>324</v>
      </c>
    </row>
    <row r="131" spans="1:65" s="2" customFormat="1" ht="24.15" customHeight="1">
      <c r="A131" s="31"/>
      <c r="B131" s="32"/>
      <c r="C131" s="184" t="s">
        <v>325</v>
      </c>
      <c r="D131" s="184" t="s">
        <v>129</v>
      </c>
      <c r="E131" s="185" t="s">
        <v>326</v>
      </c>
      <c r="F131" s="186" t="s">
        <v>327</v>
      </c>
      <c r="G131" s="187" t="s">
        <v>263</v>
      </c>
      <c r="H131" s="188">
        <v>1</v>
      </c>
      <c r="I131" s="189"/>
      <c r="J131" s="190">
        <f t="shared" si="0"/>
        <v>0</v>
      </c>
      <c r="K131" s="191"/>
      <c r="L131" s="36"/>
      <c r="M131" s="192" t="s">
        <v>1</v>
      </c>
      <c r="N131" s="193" t="s">
        <v>42</v>
      </c>
      <c r="O131" s="68"/>
      <c r="P131" s="194">
        <f t="shared" si="1"/>
        <v>0</v>
      </c>
      <c r="Q131" s="194">
        <v>0</v>
      </c>
      <c r="R131" s="194">
        <f t="shared" si="2"/>
        <v>0</v>
      </c>
      <c r="S131" s="194">
        <v>0</v>
      </c>
      <c r="T131" s="195">
        <f t="shared" si="3"/>
        <v>0</v>
      </c>
      <c r="U131" s="31"/>
      <c r="V131" s="31"/>
      <c r="W131" s="31"/>
      <c r="X131" s="31"/>
      <c r="Y131" s="31"/>
      <c r="Z131" s="31"/>
      <c r="AA131" s="31"/>
      <c r="AB131" s="31"/>
      <c r="AC131" s="31"/>
      <c r="AD131" s="31"/>
      <c r="AE131" s="31"/>
      <c r="AR131" s="196" t="s">
        <v>133</v>
      </c>
      <c r="AT131" s="196" t="s">
        <v>129</v>
      </c>
      <c r="AU131" s="196" t="s">
        <v>87</v>
      </c>
      <c r="AY131" s="14" t="s">
        <v>126</v>
      </c>
      <c r="BE131" s="197">
        <f t="shared" si="4"/>
        <v>0</v>
      </c>
      <c r="BF131" s="197">
        <f t="shared" si="5"/>
        <v>0</v>
      </c>
      <c r="BG131" s="197">
        <f t="shared" si="6"/>
        <v>0</v>
      </c>
      <c r="BH131" s="197">
        <f t="shared" si="7"/>
        <v>0</v>
      </c>
      <c r="BI131" s="197">
        <f t="shared" si="8"/>
        <v>0</v>
      </c>
      <c r="BJ131" s="14" t="s">
        <v>85</v>
      </c>
      <c r="BK131" s="197">
        <f t="shared" si="9"/>
        <v>0</v>
      </c>
      <c r="BL131" s="14" t="s">
        <v>133</v>
      </c>
      <c r="BM131" s="196" t="s">
        <v>328</v>
      </c>
    </row>
    <row r="132" spans="1:65" s="2" customFormat="1" ht="24.15" customHeight="1">
      <c r="A132" s="31"/>
      <c r="B132" s="32"/>
      <c r="C132" s="184" t="s">
        <v>329</v>
      </c>
      <c r="D132" s="184" t="s">
        <v>129</v>
      </c>
      <c r="E132" s="185" t="s">
        <v>330</v>
      </c>
      <c r="F132" s="186" t="s">
        <v>331</v>
      </c>
      <c r="G132" s="187" t="s">
        <v>263</v>
      </c>
      <c r="H132" s="188">
        <v>4</v>
      </c>
      <c r="I132" s="189"/>
      <c r="J132" s="190">
        <f t="shared" si="0"/>
        <v>0</v>
      </c>
      <c r="K132" s="191"/>
      <c r="L132" s="36"/>
      <c r="M132" s="192" t="s">
        <v>1</v>
      </c>
      <c r="N132" s="193" t="s">
        <v>42</v>
      </c>
      <c r="O132" s="68"/>
      <c r="P132" s="194">
        <f t="shared" si="1"/>
        <v>0</v>
      </c>
      <c r="Q132" s="194">
        <v>0</v>
      </c>
      <c r="R132" s="194">
        <f t="shared" si="2"/>
        <v>0</v>
      </c>
      <c r="S132" s="194">
        <v>0</v>
      </c>
      <c r="T132" s="195">
        <f t="shared" si="3"/>
        <v>0</v>
      </c>
      <c r="U132" s="31"/>
      <c r="V132" s="31"/>
      <c r="W132" s="31"/>
      <c r="X132" s="31"/>
      <c r="Y132" s="31"/>
      <c r="Z132" s="31"/>
      <c r="AA132" s="31"/>
      <c r="AB132" s="31"/>
      <c r="AC132" s="31"/>
      <c r="AD132" s="31"/>
      <c r="AE132" s="31"/>
      <c r="AR132" s="196" t="s">
        <v>133</v>
      </c>
      <c r="AT132" s="196" t="s">
        <v>129</v>
      </c>
      <c r="AU132" s="196" t="s">
        <v>87</v>
      </c>
      <c r="AY132" s="14" t="s">
        <v>126</v>
      </c>
      <c r="BE132" s="197">
        <f t="shared" si="4"/>
        <v>0</v>
      </c>
      <c r="BF132" s="197">
        <f t="shared" si="5"/>
        <v>0</v>
      </c>
      <c r="BG132" s="197">
        <f t="shared" si="6"/>
        <v>0</v>
      </c>
      <c r="BH132" s="197">
        <f t="shared" si="7"/>
        <v>0</v>
      </c>
      <c r="BI132" s="197">
        <f t="shared" si="8"/>
        <v>0</v>
      </c>
      <c r="BJ132" s="14" t="s">
        <v>85</v>
      </c>
      <c r="BK132" s="197">
        <f t="shared" si="9"/>
        <v>0</v>
      </c>
      <c r="BL132" s="14" t="s">
        <v>133</v>
      </c>
      <c r="BM132" s="196" t="s">
        <v>332</v>
      </c>
    </row>
    <row r="133" spans="1:65" s="2" customFormat="1" ht="24.15" customHeight="1">
      <c r="A133" s="31"/>
      <c r="B133" s="32"/>
      <c r="C133" s="184" t="s">
        <v>333</v>
      </c>
      <c r="D133" s="184" t="s">
        <v>129</v>
      </c>
      <c r="E133" s="185" t="s">
        <v>334</v>
      </c>
      <c r="F133" s="186" t="s">
        <v>335</v>
      </c>
      <c r="G133" s="187" t="s">
        <v>263</v>
      </c>
      <c r="H133" s="188">
        <v>7</v>
      </c>
      <c r="I133" s="189"/>
      <c r="J133" s="190">
        <f t="shared" si="0"/>
        <v>0</v>
      </c>
      <c r="K133" s="191"/>
      <c r="L133" s="36"/>
      <c r="M133" s="192" t="s">
        <v>1</v>
      </c>
      <c r="N133" s="193" t="s">
        <v>42</v>
      </c>
      <c r="O133" s="68"/>
      <c r="P133" s="194">
        <f t="shared" si="1"/>
        <v>0</v>
      </c>
      <c r="Q133" s="194">
        <v>0</v>
      </c>
      <c r="R133" s="194">
        <f t="shared" si="2"/>
        <v>0</v>
      </c>
      <c r="S133" s="194">
        <v>0</v>
      </c>
      <c r="T133" s="195">
        <f t="shared" si="3"/>
        <v>0</v>
      </c>
      <c r="U133" s="31"/>
      <c r="V133" s="31"/>
      <c r="W133" s="31"/>
      <c r="X133" s="31"/>
      <c r="Y133" s="31"/>
      <c r="Z133" s="31"/>
      <c r="AA133" s="31"/>
      <c r="AB133" s="31"/>
      <c r="AC133" s="31"/>
      <c r="AD133" s="31"/>
      <c r="AE133" s="31"/>
      <c r="AR133" s="196" t="s">
        <v>133</v>
      </c>
      <c r="AT133" s="196" t="s">
        <v>129</v>
      </c>
      <c r="AU133" s="196" t="s">
        <v>87</v>
      </c>
      <c r="AY133" s="14" t="s">
        <v>126</v>
      </c>
      <c r="BE133" s="197">
        <f t="shared" si="4"/>
        <v>0</v>
      </c>
      <c r="BF133" s="197">
        <f t="shared" si="5"/>
        <v>0</v>
      </c>
      <c r="BG133" s="197">
        <f t="shared" si="6"/>
        <v>0</v>
      </c>
      <c r="BH133" s="197">
        <f t="shared" si="7"/>
        <v>0</v>
      </c>
      <c r="BI133" s="197">
        <f t="shared" si="8"/>
        <v>0</v>
      </c>
      <c r="BJ133" s="14" t="s">
        <v>85</v>
      </c>
      <c r="BK133" s="197">
        <f t="shared" si="9"/>
        <v>0</v>
      </c>
      <c r="BL133" s="14" t="s">
        <v>133</v>
      </c>
      <c r="BM133" s="196" t="s">
        <v>336</v>
      </c>
    </row>
    <row r="134" spans="1:65" s="2" customFormat="1" ht="24.15" customHeight="1">
      <c r="A134" s="31"/>
      <c r="B134" s="32"/>
      <c r="C134" s="184" t="s">
        <v>337</v>
      </c>
      <c r="D134" s="184" t="s">
        <v>129</v>
      </c>
      <c r="E134" s="185" t="s">
        <v>338</v>
      </c>
      <c r="F134" s="186" t="s">
        <v>339</v>
      </c>
      <c r="G134" s="187" t="s">
        <v>263</v>
      </c>
      <c r="H134" s="188">
        <v>1</v>
      </c>
      <c r="I134" s="189"/>
      <c r="J134" s="190">
        <f t="shared" si="0"/>
        <v>0</v>
      </c>
      <c r="K134" s="191"/>
      <c r="L134" s="36"/>
      <c r="M134" s="192" t="s">
        <v>1</v>
      </c>
      <c r="N134" s="193" t="s">
        <v>42</v>
      </c>
      <c r="O134" s="68"/>
      <c r="P134" s="194">
        <f t="shared" si="1"/>
        <v>0</v>
      </c>
      <c r="Q134" s="194">
        <v>0</v>
      </c>
      <c r="R134" s="194">
        <f t="shared" si="2"/>
        <v>0</v>
      </c>
      <c r="S134" s="194">
        <v>0</v>
      </c>
      <c r="T134" s="195">
        <f t="shared" si="3"/>
        <v>0</v>
      </c>
      <c r="U134" s="31"/>
      <c r="V134" s="31"/>
      <c r="W134" s="31"/>
      <c r="X134" s="31"/>
      <c r="Y134" s="31"/>
      <c r="Z134" s="31"/>
      <c r="AA134" s="31"/>
      <c r="AB134" s="31"/>
      <c r="AC134" s="31"/>
      <c r="AD134" s="31"/>
      <c r="AE134" s="31"/>
      <c r="AR134" s="196" t="s">
        <v>133</v>
      </c>
      <c r="AT134" s="196" t="s">
        <v>129</v>
      </c>
      <c r="AU134" s="196" t="s">
        <v>87</v>
      </c>
      <c r="AY134" s="14" t="s">
        <v>126</v>
      </c>
      <c r="BE134" s="197">
        <f t="shared" si="4"/>
        <v>0</v>
      </c>
      <c r="BF134" s="197">
        <f t="shared" si="5"/>
        <v>0</v>
      </c>
      <c r="BG134" s="197">
        <f t="shared" si="6"/>
        <v>0</v>
      </c>
      <c r="BH134" s="197">
        <f t="shared" si="7"/>
        <v>0</v>
      </c>
      <c r="BI134" s="197">
        <f t="shared" si="8"/>
        <v>0</v>
      </c>
      <c r="BJ134" s="14" t="s">
        <v>85</v>
      </c>
      <c r="BK134" s="197">
        <f t="shared" si="9"/>
        <v>0</v>
      </c>
      <c r="BL134" s="14" t="s">
        <v>133</v>
      </c>
      <c r="BM134" s="196" t="s">
        <v>340</v>
      </c>
    </row>
    <row r="135" spans="1:65" s="2" customFormat="1" ht="24.15" customHeight="1">
      <c r="A135" s="31"/>
      <c r="B135" s="32"/>
      <c r="C135" s="184" t="s">
        <v>341</v>
      </c>
      <c r="D135" s="184" t="s">
        <v>129</v>
      </c>
      <c r="E135" s="185" t="s">
        <v>342</v>
      </c>
      <c r="F135" s="186" t="s">
        <v>343</v>
      </c>
      <c r="G135" s="187" t="s">
        <v>263</v>
      </c>
      <c r="H135" s="188">
        <v>4</v>
      </c>
      <c r="I135" s="189"/>
      <c r="J135" s="190">
        <f t="shared" si="0"/>
        <v>0</v>
      </c>
      <c r="K135" s="191"/>
      <c r="L135" s="36"/>
      <c r="M135" s="192" t="s">
        <v>1</v>
      </c>
      <c r="N135" s="193" t="s">
        <v>42</v>
      </c>
      <c r="O135" s="68"/>
      <c r="P135" s="194">
        <f t="shared" si="1"/>
        <v>0</v>
      </c>
      <c r="Q135" s="194">
        <v>0</v>
      </c>
      <c r="R135" s="194">
        <f t="shared" si="2"/>
        <v>0</v>
      </c>
      <c r="S135" s="194">
        <v>0</v>
      </c>
      <c r="T135" s="195">
        <f t="shared" si="3"/>
        <v>0</v>
      </c>
      <c r="U135" s="31"/>
      <c r="V135" s="31"/>
      <c r="W135" s="31"/>
      <c r="X135" s="31"/>
      <c r="Y135" s="31"/>
      <c r="Z135" s="31"/>
      <c r="AA135" s="31"/>
      <c r="AB135" s="31"/>
      <c r="AC135" s="31"/>
      <c r="AD135" s="31"/>
      <c r="AE135" s="31"/>
      <c r="AR135" s="196" t="s">
        <v>133</v>
      </c>
      <c r="AT135" s="196" t="s">
        <v>129</v>
      </c>
      <c r="AU135" s="196" t="s">
        <v>87</v>
      </c>
      <c r="AY135" s="14" t="s">
        <v>126</v>
      </c>
      <c r="BE135" s="197">
        <f t="shared" si="4"/>
        <v>0</v>
      </c>
      <c r="BF135" s="197">
        <f t="shared" si="5"/>
        <v>0</v>
      </c>
      <c r="BG135" s="197">
        <f t="shared" si="6"/>
        <v>0</v>
      </c>
      <c r="BH135" s="197">
        <f t="shared" si="7"/>
        <v>0</v>
      </c>
      <c r="BI135" s="197">
        <f t="shared" si="8"/>
        <v>0</v>
      </c>
      <c r="BJ135" s="14" t="s">
        <v>85</v>
      </c>
      <c r="BK135" s="197">
        <f t="shared" si="9"/>
        <v>0</v>
      </c>
      <c r="BL135" s="14" t="s">
        <v>133</v>
      </c>
      <c r="BM135" s="196" t="s">
        <v>344</v>
      </c>
    </row>
    <row r="136" spans="1:65" s="2" customFormat="1" ht="24.15" customHeight="1">
      <c r="A136" s="31"/>
      <c r="B136" s="32"/>
      <c r="C136" s="184" t="s">
        <v>345</v>
      </c>
      <c r="D136" s="184" t="s">
        <v>129</v>
      </c>
      <c r="E136" s="185" t="s">
        <v>346</v>
      </c>
      <c r="F136" s="186" t="s">
        <v>347</v>
      </c>
      <c r="G136" s="187" t="s">
        <v>132</v>
      </c>
      <c r="H136" s="188">
        <v>12</v>
      </c>
      <c r="I136" s="189"/>
      <c r="J136" s="190">
        <f t="shared" si="0"/>
        <v>0</v>
      </c>
      <c r="K136" s="191"/>
      <c r="L136" s="36"/>
      <c r="M136" s="192" t="s">
        <v>1</v>
      </c>
      <c r="N136" s="193" t="s">
        <v>42</v>
      </c>
      <c r="O136" s="68"/>
      <c r="P136" s="194">
        <f t="shared" si="1"/>
        <v>0</v>
      </c>
      <c r="Q136" s="194">
        <v>0</v>
      </c>
      <c r="R136" s="194">
        <f t="shared" si="2"/>
        <v>0</v>
      </c>
      <c r="S136" s="194">
        <v>0</v>
      </c>
      <c r="T136" s="195">
        <f t="shared" si="3"/>
        <v>0</v>
      </c>
      <c r="U136" s="31"/>
      <c r="V136" s="31"/>
      <c r="W136" s="31"/>
      <c r="X136" s="31"/>
      <c r="Y136" s="31"/>
      <c r="Z136" s="31"/>
      <c r="AA136" s="31"/>
      <c r="AB136" s="31"/>
      <c r="AC136" s="31"/>
      <c r="AD136" s="31"/>
      <c r="AE136" s="31"/>
      <c r="AR136" s="196" t="s">
        <v>133</v>
      </c>
      <c r="AT136" s="196" t="s">
        <v>129</v>
      </c>
      <c r="AU136" s="196" t="s">
        <v>87</v>
      </c>
      <c r="AY136" s="14" t="s">
        <v>126</v>
      </c>
      <c r="BE136" s="197">
        <f t="shared" si="4"/>
        <v>0</v>
      </c>
      <c r="BF136" s="197">
        <f t="shared" si="5"/>
        <v>0</v>
      </c>
      <c r="BG136" s="197">
        <f t="shared" si="6"/>
        <v>0</v>
      </c>
      <c r="BH136" s="197">
        <f t="shared" si="7"/>
        <v>0</v>
      </c>
      <c r="BI136" s="197">
        <f t="shared" si="8"/>
        <v>0</v>
      </c>
      <c r="BJ136" s="14" t="s">
        <v>85</v>
      </c>
      <c r="BK136" s="197">
        <f t="shared" si="9"/>
        <v>0</v>
      </c>
      <c r="BL136" s="14" t="s">
        <v>133</v>
      </c>
      <c r="BM136" s="196" t="s">
        <v>348</v>
      </c>
    </row>
    <row r="137" spans="1:65" s="2" customFormat="1" ht="37.799999999999997" customHeight="1">
      <c r="A137" s="31"/>
      <c r="B137" s="32"/>
      <c r="C137" s="184" t="s">
        <v>230</v>
      </c>
      <c r="D137" s="184" t="s">
        <v>129</v>
      </c>
      <c r="E137" s="185" t="s">
        <v>349</v>
      </c>
      <c r="F137" s="186" t="s">
        <v>350</v>
      </c>
      <c r="G137" s="187" t="s">
        <v>132</v>
      </c>
      <c r="H137" s="188">
        <v>946</v>
      </c>
      <c r="I137" s="189"/>
      <c r="J137" s="190">
        <f t="shared" si="0"/>
        <v>0</v>
      </c>
      <c r="K137" s="191"/>
      <c r="L137" s="36"/>
      <c r="M137" s="192" t="s">
        <v>1</v>
      </c>
      <c r="N137" s="193" t="s">
        <v>42</v>
      </c>
      <c r="O137" s="68"/>
      <c r="P137" s="194">
        <f t="shared" si="1"/>
        <v>0</v>
      </c>
      <c r="Q137" s="194">
        <v>0</v>
      </c>
      <c r="R137" s="194">
        <f t="shared" si="2"/>
        <v>0</v>
      </c>
      <c r="S137" s="194">
        <v>0</v>
      </c>
      <c r="T137" s="195">
        <f t="shared" si="3"/>
        <v>0</v>
      </c>
      <c r="U137" s="31"/>
      <c r="V137" s="31"/>
      <c r="W137" s="31"/>
      <c r="X137" s="31"/>
      <c r="Y137" s="31"/>
      <c r="Z137" s="31"/>
      <c r="AA137" s="31"/>
      <c r="AB137" s="31"/>
      <c r="AC137" s="31"/>
      <c r="AD137" s="31"/>
      <c r="AE137" s="31"/>
      <c r="AR137" s="196" t="s">
        <v>133</v>
      </c>
      <c r="AT137" s="196" t="s">
        <v>129</v>
      </c>
      <c r="AU137" s="196" t="s">
        <v>87</v>
      </c>
      <c r="AY137" s="14" t="s">
        <v>126</v>
      </c>
      <c r="BE137" s="197">
        <f t="shared" si="4"/>
        <v>0</v>
      </c>
      <c r="BF137" s="197">
        <f t="shared" si="5"/>
        <v>0</v>
      </c>
      <c r="BG137" s="197">
        <f t="shared" si="6"/>
        <v>0</v>
      </c>
      <c r="BH137" s="197">
        <f t="shared" si="7"/>
        <v>0</v>
      </c>
      <c r="BI137" s="197">
        <f t="shared" si="8"/>
        <v>0</v>
      </c>
      <c r="BJ137" s="14" t="s">
        <v>85</v>
      </c>
      <c r="BK137" s="197">
        <f t="shared" si="9"/>
        <v>0</v>
      </c>
      <c r="BL137" s="14" t="s">
        <v>133</v>
      </c>
      <c r="BM137" s="196" t="s">
        <v>351</v>
      </c>
    </row>
    <row r="138" spans="1:65" s="2" customFormat="1" ht="24.15" customHeight="1">
      <c r="A138" s="31"/>
      <c r="B138" s="32"/>
      <c r="C138" s="184" t="s">
        <v>252</v>
      </c>
      <c r="D138" s="184" t="s">
        <v>129</v>
      </c>
      <c r="E138" s="185" t="s">
        <v>352</v>
      </c>
      <c r="F138" s="186" t="s">
        <v>353</v>
      </c>
      <c r="G138" s="187" t="s">
        <v>263</v>
      </c>
      <c r="H138" s="188">
        <v>22</v>
      </c>
      <c r="I138" s="189"/>
      <c r="J138" s="190">
        <f t="shared" si="0"/>
        <v>0</v>
      </c>
      <c r="K138" s="191"/>
      <c r="L138" s="36"/>
      <c r="M138" s="192" t="s">
        <v>1</v>
      </c>
      <c r="N138" s="193" t="s">
        <v>42</v>
      </c>
      <c r="O138" s="68"/>
      <c r="P138" s="194">
        <f t="shared" si="1"/>
        <v>0</v>
      </c>
      <c r="Q138" s="194">
        <v>0</v>
      </c>
      <c r="R138" s="194">
        <f t="shared" si="2"/>
        <v>0</v>
      </c>
      <c r="S138" s="194">
        <v>0</v>
      </c>
      <c r="T138" s="195">
        <f t="shared" si="3"/>
        <v>0</v>
      </c>
      <c r="U138" s="31"/>
      <c r="V138" s="31"/>
      <c r="W138" s="31"/>
      <c r="X138" s="31"/>
      <c r="Y138" s="31"/>
      <c r="Z138" s="31"/>
      <c r="AA138" s="31"/>
      <c r="AB138" s="31"/>
      <c r="AC138" s="31"/>
      <c r="AD138" s="31"/>
      <c r="AE138" s="31"/>
      <c r="AR138" s="196" t="s">
        <v>133</v>
      </c>
      <c r="AT138" s="196" t="s">
        <v>129</v>
      </c>
      <c r="AU138" s="196" t="s">
        <v>87</v>
      </c>
      <c r="AY138" s="14" t="s">
        <v>126</v>
      </c>
      <c r="BE138" s="197">
        <f t="shared" si="4"/>
        <v>0</v>
      </c>
      <c r="BF138" s="197">
        <f t="shared" si="5"/>
        <v>0</v>
      </c>
      <c r="BG138" s="197">
        <f t="shared" si="6"/>
        <v>0</v>
      </c>
      <c r="BH138" s="197">
        <f t="shared" si="7"/>
        <v>0</v>
      </c>
      <c r="BI138" s="197">
        <f t="shared" si="8"/>
        <v>0</v>
      </c>
      <c r="BJ138" s="14" t="s">
        <v>85</v>
      </c>
      <c r="BK138" s="197">
        <f t="shared" si="9"/>
        <v>0</v>
      </c>
      <c r="BL138" s="14" t="s">
        <v>133</v>
      </c>
      <c r="BM138" s="196" t="s">
        <v>354</v>
      </c>
    </row>
    <row r="139" spans="1:65" s="2" customFormat="1" ht="24.15" customHeight="1">
      <c r="A139" s="31"/>
      <c r="B139" s="32"/>
      <c r="C139" s="184" t="s">
        <v>355</v>
      </c>
      <c r="D139" s="184" t="s">
        <v>129</v>
      </c>
      <c r="E139" s="185" t="s">
        <v>356</v>
      </c>
      <c r="F139" s="186" t="s">
        <v>357</v>
      </c>
      <c r="G139" s="187" t="s">
        <v>132</v>
      </c>
      <c r="H139" s="188">
        <v>27.5</v>
      </c>
      <c r="I139" s="189"/>
      <c r="J139" s="190">
        <f t="shared" si="0"/>
        <v>0</v>
      </c>
      <c r="K139" s="191"/>
      <c r="L139" s="36"/>
      <c r="M139" s="192" t="s">
        <v>1</v>
      </c>
      <c r="N139" s="193" t="s">
        <v>42</v>
      </c>
      <c r="O139" s="68"/>
      <c r="P139" s="194">
        <f t="shared" si="1"/>
        <v>0</v>
      </c>
      <c r="Q139" s="194">
        <v>0</v>
      </c>
      <c r="R139" s="194">
        <f t="shared" si="2"/>
        <v>0</v>
      </c>
      <c r="S139" s="194">
        <v>0</v>
      </c>
      <c r="T139" s="195">
        <f t="shared" si="3"/>
        <v>0</v>
      </c>
      <c r="U139" s="31"/>
      <c r="V139" s="31"/>
      <c r="W139" s="31"/>
      <c r="X139" s="31"/>
      <c r="Y139" s="31"/>
      <c r="Z139" s="31"/>
      <c r="AA139" s="31"/>
      <c r="AB139" s="31"/>
      <c r="AC139" s="31"/>
      <c r="AD139" s="31"/>
      <c r="AE139" s="31"/>
      <c r="AR139" s="196" t="s">
        <v>133</v>
      </c>
      <c r="AT139" s="196" t="s">
        <v>129</v>
      </c>
      <c r="AU139" s="196" t="s">
        <v>87</v>
      </c>
      <c r="AY139" s="14" t="s">
        <v>126</v>
      </c>
      <c r="BE139" s="197">
        <f t="shared" si="4"/>
        <v>0</v>
      </c>
      <c r="BF139" s="197">
        <f t="shared" si="5"/>
        <v>0</v>
      </c>
      <c r="BG139" s="197">
        <f t="shared" si="6"/>
        <v>0</v>
      </c>
      <c r="BH139" s="197">
        <f t="shared" si="7"/>
        <v>0</v>
      </c>
      <c r="BI139" s="197">
        <f t="shared" si="8"/>
        <v>0</v>
      </c>
      <c r="BJ139" s="14" t="s">
        <v>85</v>
      </c>
      <c r="BK139" s="197">
        <f t="shared" si="9"/>
        <v>0</v>
      </c>
      <c r="BL139" s="14" t="s">
        <v>133</v>
      </c>
      <c r="BM139" s="196" t="s">
        <v>358</v>
      </c>
    </row>
    <row r="140" spans="1:65" s="2" customFormat="1" ht="24.15" customHeight="1">
      <c r="A140" s="31"/>
      <c r="B140" s="32"/>
      <c r="C140" s="184" t="s">
        <v>359</v>
      </c>
      <c r="D140" s="184" t="s">
        <v>129</v>
      </c>
      <c r="E140" s="185" t="s">
        <v>360</v>
      </c>
      <c r="F140" s="186" t="s">
        <v>361</v>
      </c>
      <c r="G140" s="187" t="s">
        <v>263</v>
      </c>
      <c r="H140" s="188">
        <v>1</v>
      </c>
      <c r="I140" s="189"/>
      <c r="J140" s="190">
        <f t="shared" si="0"/>
        <v>0</v>
      </c>
      <c r="K140" s="191"/>
      <c r="L140" s="36"/>
      <c r="M140" s="192" t="s">
        <v>1</v>
      </c>
      <c r="N140" s="193" t="s">
        <v>42</v>
      </c>
      <c r="O140" s="68"/>
      <c r="P140" s="194">
        <f t="shared" si="1"/>
        <v>0</v>
      </c>
      <c r="Q140" s="194">
        <v>0</v>
      </c>
      <c r="R140" s="194">
        <f t="shared" si="2"/>
        <v>0</v>
      </c>
      <c r="S140" s="194">
        <v>0</v>
      </c>
      <c r="T140" s="195">
        <f t="shared" si="3"/>
        <v>0</v>
      </c>
      <c r="U140" s="31"/>
      <c r="V140" s="31"/>
      <c r="W140" s="31"/>
      <c r="X140" s="31"/>
      <c r="Y140" s="31"/>
      <c r="Z140" s="31"/>
      <c r="AA140" s="31"/>
      <c r="AB140" s="31"/>
      <c r="AC140" s="31"/>
      <c r="AD140" s="31"/>
      <c r="AE140" s="31"/>
      <c r="AR140" s="196" t="s">
        <v>133</v>
      </c>
      <c r="AT140" s="196" t="s">
        <v>129</v>
      </c>
      <c r="AU140" s="196" t="s">
        <v>87</v>
      </c>
      <c r="AY140" s="14" t="s">
        <v>126</v>
      </c>
      <c r="BE140" s="197">
        <f t="shared" si="4"/>
        <v>0</v>
      </c>
      <c r="BF140" s="197">
        <f t="shared" si="5"/>
        <v>0</v>
      </c>
      <c r="BG140" s="197">
        <f t="shared" si="6"/>
        <v>0</v>
      </c>
      <c r="BH140" s="197">
        <f t="shared" si="7"/>
        <v>0</v>
      </c>
      <c r="BI140" s="197">
        <f t="shared" si="8"/>
        <v>0</v>
      </c>
      <c r="BJ140" s="14" t="s">
        <v>85</v>
      </c>
      <c r="BK140" s="197">
        <f t="shared" si="9"/>
        <v>0</v>
      </c>
      <c r="BL140" s="14" t="s">
        <v>133</v>
      </c>
      <c r="BM140" s="196" t="s">
        <v>362</v>
      </c>
    </row>
    <row r="141" spans="1:65" s="2" customFormat="1" ht="24.15" customHeight="1">
      <c r="A141" s="31"/>
      <c r="B141" s="32"/>
      <c r="C141" s="184" t="s">
        <v>363</v>
      </c>
      <c r="D141" s="184" t="s">
        <v>129</v>
      </c>
      <c r="E141" s="185" t="s">
        <v>364</v>
      </c>
      <c r="F141" s="186" t="s">
        <v>365</v>
      </c>
      <c r="G141" s="187" t="s">
        <v>263</v>
      </c>
      <c r="H141" s="188">
        <v>1</v>
      </c>
      <c r="I141" s="189"/>
      <c r="J141" s="190">
        <f t="shared" si="0"/>
        <v>0</v>
      </c>
      <c r="K141" s="191"/>
      <c r="L141" s="36"/>
      <c r="M141" s="192" t="s">
        <v>1</v>
      </c>
      <c r="N141" s="193" t="s">
        <v>42</v>
      </c>
      <c r="O141" s="68"/>
      <c r="P141" s="194">
        <f t="shared" si="1"/>
        <v>0</v>
      </c>
      <c r="Q141" s="194">
        <v>0</v>
      </c>
      <c r="R141" s="194">
        <f t="shared" si="2"/>
        <v>0</v>
      </c>
      <c r="S141" s="194">
        <v>0</v>
      </c>
      <c r="T141" s="195">
        <f t="shared" si="3"/>
        <v>0</v>
      </c>
      <c r="U141" s="31"/>
      <c r="V141" s="31"/>
      <c r="W141" s="31"/>
      <c r="X141" s="31"/>
      <c r="Y141" s="31"/>
      <c r="Z141" s="31"/>
      <c r="AA141" s="31"/>
      <c r="AB141" s="31"/>
      <c r="AC141" s="31"/>
      <c r="AD141" s="31"/>
      <c r="AE141" s="31"/>
      <c r="AR141" s="196" t="s">
        <v>133</v>
      </c>
      <c r="AT141" s="196" t="s">
        <v>129</v>
      </c>
      <c r="AU141" s="196" t="s">
        <v>87</v>
      </c>
      <c r="AY141" s="14" t="s">
        <v>126</v>
      </c>
      <c r="BE141" s="197">
        <f t="shared" si="4"/>
        <v>0</v>
      </c>
      <c r="BF141" s="197">
        <f t="shared" si="5"/>
        <v>0</v>
      </c>
      <c r="BG141" s="197">
        <f t="shared" si="6"/>
        <v>0</v>
      </c>
      <c r="BH141" s="197">
        <f t="shared" si="7"/>
        <v>0</v>
      </c>
      <c r="BI141" s="197">
        <f t="shared" si="8"/>
        <v>0</v>
      </c>
      <c r="BJ141" s="14" t="s">
        <v>85</v>
      </c>
      <c r="BK141" s="197">
        <f t="shared" si="9"/>
        <v>0</v>
      </c>
      <c r="BL141" s="14" t="s">
        <v>133</v>
      </c>
      <c r="BM141" s="196" t="s">
        <v>366</v>
      </c>
    </row>
    <row r="142" spans="1:65" s="2" customFormat="1" ht="24.15" customHeight="1">
      <c r="A142" s="31"/>
      <c r="B142" s="32"/>
      <c r="C142" s="184" t="s">
        <v>163</v>
      </c>
      <c r="D142" s="184" t="s">
        <v>129</v>
      </c>
      <c r="E142" s="185" t="s">
        <v>367</v>
      </c>
      <c r="F142" s="186" t="s">
        <v>368</v>
      </c>
      <c r="G142" s="187" t="s">
        <v>263</v>
      </c>
      <c r="H142" s="188">
        <v>1</v>
      </c>
      <c r="I142" s="189"/>
      <c r="J142" s="190">
        <f t="shared" si="0"/>
        <v>0</v>
      </c>
      <c r="K142" s="191"/>
      <c r="L142" s="36"/>
      <c r="M142" s="192" t="s">
        <v>1</v>
      </c>
      <c r="N142" s="193" t="s">
        <v>42</v>
      </c>
      <c r="O142" s="68"/>
      <c r="P142" s="194">
        <f t="shared" si="1"/>
        <v>0</v>
      </c>
      <c r="Q142" s="194">
        <v>0</v>
      </c>
      <c r="R142" s="194">
        <f t="shared" si="2"/>
        <v>0</v>
      </c>
      <c r="S142" s="194">
        <v>0</v>
      </c>
      <c r="T142" s="195">
        <f t="shared" si="3"/>
        <v>0</v>
      </c>
      <c r="U142" s="31"/>
      <c r="V142" s="31"/>
      <c r="W142" s="31"/>
      <c r="X142" s="31"/>
      <c r="Y142" s="31"/>
      <c r="Z142" s="31"/>
      <c r="AA142" s="31"/>
      <c r="AB142" s="31"/>
      <c r="AC142" s="31"/>
      <c r="AD142" s="31"/>
      <c r="AE142" s="31"/>
      <c r="AR142" s="196" t="s">
        <v>133</v>
      </c>
      <c r="AT142" s="196" t="s">
        <v>129</v>
      </c>
      <c r="AU142" s="196" t="s">
        <v>87</v>
      </c>
      <c r="AY142" s="14" t="s">
        <v>126</v>
      </c>
      <c r="BE142" s="197">
        <f t="shared" si="4"/>
        <v>0</v>
      </c>
      <c r="BF142" s="197">
        <f t="shared" si="5"/>
        <v>0</v>
      </c>
      <c r="BG142" s="197">
        <f t="shared" si="6"/>
        <v>0</v>
      </c>
      <c r="BH142" s="197">
        <f t="shared" si="7"/>
        <v>0</v>
      </c>
      <c r="BI142" s="197">
        <f t="shared" si="8"/>
        <v>0</v>
      </c>
      <c r="BJ142" s="14" t="s">
        <v>85</v>
      </c>
      <c r="BK142" s="197">
        <f t="shared" si="9"/>
        <v>0</v>
      </c>
      <c r="BL142" s="14" t="s">
        <v>133</v>
      </c>
      <c r="BM142" s="196" t="s">
        <v>369</v>
      </c>
    </row>
    <row r="143" spans="1:65" s="2" customFormat="1" ht="24.15" customHeight="1">
      <c r="A143" s="31"/>
      <c r="B143" s="32"/>
      <c r="C143" s="184" t="s">
        <v>157</v>
      </c>
      <c r="D143" s="184" t="s">
        <v>129</v>
      </c>
      <c r="E143" s="185" t="s">
        <v>370</v>
      </c>
      <c r="F143" s="186" t="s">
        <v>371</v>
      </c>
      <c r="G143" s="187" t="s">
        <v>263</v>
      </c>
      <c r="H143" s="188">
        <v>1</v>
      </c>
      <c r="I143" s="189"/>
      <c r="J143" s="190">
        <f t="shared" si="0"/>
        <v>0</v>
      </c>
      <c r="K143" s="191"/>
      <c r="L143" s="36"/>
      <c r="M143" s="192" t="s">
        <v>1</v>
      </c>
      <c r="N143" s="193" t="s">
        <v>42</v>
      </c>
      <c r="O143" s="68"/>
      <c r="P143" s="194">
        <f t="shared" si="1"/>
        <v>0</v>
      </c>
      <c r="Q143" s="194">
        <v>0</v>
      </c>
      <c r="R143" s="194">
        <f t="shared" si="2"/>
        <v>0</v>
      </c>
      <c r="S143" s="194">
        <v>0</v>
      </c>
      <c r="T143" s="195">
        <f t="shared" si="3"/>
        <v>0</v>
      </c>
      <c r="U143" s="31"/>
      <c r="V143" s="31"/>
      <c r="W143" s="31"/>
      <c r="X143" s="31"/>
      <c r="Y143" s="31"/>
      <c r="Z143" s="31"/>
      <c r="AA143" s="31"/>
      <c r="AB143" s="31"/>
      <c r="AC143" s="31"/>
      <c r="AD143" s="31"/>
      <c r="AE143" s="31"/>
      <c r="AR143" s="196" t="s">
        <v>133</v>
      </c>
      <c r="AT143" s="196" t="s">
        <v>129</v>
      </c>
      <c r="AU143" s="196" t="s">
        <v>87</v>
      </c>
      <c r="AY143" s="14" t="s">
        <v>126</v>
      </c>
      <c r="BE143" s="197">
        <f t="shared" si="4"/>
        <v>0</v>
      </c>
      <c r="BF143" s="197">
        <f t="shared" si="5"/>
        <v>0</v>
      </c>
      <c r="BG143" s="197">
        <f t="shared" si="6"/>
        <v>0</v>
      </c>
      <c r="BH143" s="197">
        <f t="shared" si="7"/>
        <v>0</v>
      </c>
      <c r="BI143" s="197">
        <f t="shared" si="8"/>
        <v>0</v>
      </c>
      <c r="BJ143" s="14" t="s">
        <v>85</v>
      </c>
      <c r="BK143" s="197">
        <f t="shared" si="9"/>
        <v>0</v>
      </c>
      <c r="BL143" s="14" t="s">
        <v>133</v>
      </c>
      <c r="BM143" s="196" t="s">
        <v>372</v>
      </c>
    </row>
    <row r="144" spans="1:65" s="2" customFormat="1" ht="24.15" customHeight="1">
      <c r="A144" s="31"/>
      <c r="B144" s="32"/>
      <c r="C144" s="184" t="s">
        <v>169</v>
      </c>
      <c r="D144" s="184" t="s">
        <v>129</v>
      </c>
      <c r="E144" s="185" t="s">
        <v>373</v>
      </c>
      <c r="F144" s="186" t="s">
        <v>374</v>
      </c>
      <c r="G144" s="187" t="s">
        <v>263</v>
      </c>
      <c r="H144" s="188">
        <v>1</v>
      </c>
      <c r="I144" s="189"/>
      <c r="J144" s="190">
        <f t="shared" si="0"/>
        <v>0</v>
      </c>
      <c r="K144" s="191"/>
      <c r="L144" s="36"/>
      <c r="M144" s="192" t="s">
        <v>1</v>
      </c>
      <c r="N144" s="193" t="s">
        <v>42</v>
      </c>
      <c r="O144" s="68"/>
      <c r="P144" s="194">
        <f t="shared" si="1"/>
        <v>0</v>
      </c>
      <c r="Q144" s="194">
        <v>0</v>
      </c>
      <c r="R144" s="194">
        <f t="shared" si="2"/>
        <v>0</v>
      </c>
      <c r="S144" s="194">
        <v>0</v>
      </c>
      <c r="T144" s="195">
        <f t="shared" si="3"/>
        <v>0</v>
      </c>
      <c r="U144" s="31"/>
      <c r="V144" s="31"/>
      <c r="W144" s="31"/>
      <c r="X144" s="31"/>
      <c r="Y144" s="31"/>
      <c r="Z144" s="31"/>
      <c r="AA144" s="31"/>
      <c r="AB144" s="31"/>
      <c r="AC144" s="31"/>
      <c r="AD144" s="31"/>
      <c r="AE144" s="31"/>
      <c r="AR144" s="196" t="s">
        <v>133</v>
      </c>
      <c r="AT144" s="196" t="s">
        <v>129</v>
      </c>
      <c r="AU144" s="196" t="s">
        <v>87</v>
      </c>
      <c r="AY144" s="14" t="s">
        <v>126</v>
      </c>
      <c r="BE144" s="197">
        <f t="shared" si="4"/>
        <v>0</v>
      </c>
      <c r="BF144" s="197">
        <f t="shared" si="5"/>
        <v>0</v>
      </c>
      <c r="BG144" s="197">
        <f t="shared" si="6"/>
        <v>0</v>
      </c>
      <c r="BH144" s="197">
        <f t="shared" si="7"/>
        <v>0</v>
      </c>
      <c r="BI144" s="197">
        <f t="shared" si="8"/>
        <v>0</v>
      </c>
      <c r="BJ144" s="14" t="s">
        <v>85</v>
      </c>
      <c r="BK144" s="197">
        <f t="shared" si="9"/>
        <v>0</v>
      </c>
      <c r="BL144" s="14" t="s">
        <v>133</v>
      </c>
      <c r="BM144" s="196" t="s">
        <v>375</v>
      </c>
    </row>
    <row r="145" spans="1:65" s="2" customFormat="1" ht="24.15" customHeight="1">
      <c r="A145" s="31"/>
      <c r="B145" s="32"/>
      <c r="C145" s="184" t="s">
        <v>135</v>
      </c>
      <c r="D145" s="184" t="s">
        <v>129</v>
      </c>
      <c r="E145" s="185" t="s">
        <v>376</v>
      </c>
      <c r="F145" s="186" t="s">
        <v>361</v>
      </c>
      <c r="G145" s="187" t="s">
        <v>263</v>
      </c>
      <c r="H145" s="188">
        <v>4</v>
      </c>
      <c r="I145" s="189"/>
      <c r="J145" s="190">
        <f t="shared" si="0"/>
        <v>0</v>
      </c>
      <c r="K145" s="191"/>
      <c r="L145" s="36"/>
      <c r="M145" s="192" t="s">
        <v>1</v>
      </c>
      <c r="N145" s="193" t="s">
        <v>42</v>
      </c>
      <c r="O145" s="68"/>
      <c r="P145" s="194">
        <f t="shared" si="1"/>
        <v>0</v>
      </c>
      <c r="Q145" s="194">
        <v>0</v>
      </c>
      <c r="R145" s="194">
        <f t="shared" si="2"/>
        <v>0</v>
      </c>
      <c r="S145" s="194">
        <v>0</v>
      </c>
      <c r="T145" s="195">
        <f t="shared" si="3"/>
        <v>0</v>
      </c>
      <c r="U145" s="31"/>
      <c r="V145" s="31"/>
      <c r="W145" s="31"/>
      <c r="X145" s="31"/>
      <c r="Y145" s="31"/>
      <c r="Z145" s="31"/>
      <c r="AA145" s="31"/>
      <c r="AB145" s="31"/>
      <c r="AC145" s="31"/>
      <c r="AD145" s="31"/>
      <c r="AE145" s="31"/>
      <c r="AR145" s="196" t="s">
        <v>133</v>
      </c>
      <c r="AT145" s="196" t="s">
        <v>129</v>
      </c>
      <c r="AU145" s="196" t="s">
        <v>87</v>
      </c>
      <c r="AY145" s="14" t="s">
        <v>126</v>
      </c>
      <c r="BE145" s="197">
        <f t="shared" si="4"/>
        <v>0</v>
      </c>
      <c r="BF145" s="197">
        <f t="shared" si="5"/>
        <v>0</v>
      </c>
      <c r="BG145" s="197">
        <f t="shared" si="6"/>
        <v>0</v>
      </c>
      <c r="BH145" s="197">
        <f t="shared" si="7"/>
        <v>0</v>
      </c>
      <c r="BI145" s="197">
        <f t="shared" si="8"/>
        <v>0</v>
      </c>
      <c r="BJ145" s="14" t="s">
        <v>85</v>
      </c>
      <c r="BK145" s="197">
        <f t="shared" si="9"/>
        <v>0</v>
      </c>
      <c r="BL145" s="14" t="s">
        <v>133</v>
      </c>
      <c r="BM145" s="196" t="s">
        <v>377</v>
      </c>
    </row>
    <row r="146" spans="1:65" s="2" customFormat="1" ht="24.15" customHeight="1">
      <c r="A146" s="31"/>
      <c r="B146" s="32"/>
      <c r="C146" s="184" t="s">
        <v>378</v>
      </c>
      <c r="D146" s="184" t="s">
        <v>129</v>
      </c>
      <c r="E146" s="185" t="s">
        <v>379</v>
      </c>
      <c r="F146" s="186" t="s">
        <v>380</v>
      </c>
      <c r="G146" s="187" t="s">
        <v>263</v>
      </c>
      <c r="H146" s="188">
        <v>3</v>
      </c>
      <c r="I146" s="189"/>
      <c r="J146" s="190">
        <f t="shared" si="0"/>
        <v>0</v>
      </c>
      <c r="K146" s="191"/>
      <c r="L146" s="36"/>
      <c r="M146" s="192" t="s">
        <v>1</v>
      </c>
      <c r="N146" s="193" t="s">
        <v>42</v>
      </c>
      <c r="O146" s="68"/>
      <c r="P146" s="194">
        <f t="shared" si="1"/>
        <v>0</v>
      </c>
      <c r="Q146" s="194">
        <v>0</v>
      </c>
      <c r="R146" s="194">
        <f t="shared" si="2"/>
        <v>0</v>
      </c>
      <c r="S146" s="194">
        <v>0</v>
      </c>
      <c r="T146" s="195">
        <f t="shared" si="3"/>
        <v>0</v>
      </c>
      <c r="U146" s="31"/>
      <c r="V146" s="31"/>
      <c r="W146" s="31"/>
      <c r="X146" s="31"/>
      <c r="Y146" s="31"/>
      <c r="Z146" s="31"/>
      <c r="AA146" s="31"/>
      <c r="AB146" s="31"/>
      <c r="AC146" s="31"/>
      <c r="AD146" s="31"/>
      <c r="AE146" s="31"/>
      <c r="AR146" s="196" t="s">
        <v>133</v>
      </c>
      <c r="AT146" s="196" t="s">
        <v>129</v>
      </c>
      <c r="AU146" s="196" t="s">
        <v>87</v>
      </c>
      <c r="AY146" s="14" t="s">
        <v>126</v>
      </c>
      <c r="BE146" s="197">
        <f t="shared" si="4"/>
        <v>0</v>
      </c>
      <c r="BF146" s="197">
        <f t="shared" si="5"/>
        <v>0</v>
      </c>
      <c r="BG146" s="197">
        <f t="shared" si="6"/>
        <v>0</v>
      </c>
      <c r="BH146" s="197">
        <f t="shared" si="7"/>
        <v>0</v>
      </c>
      <c r="BI146" s="197">
        <f t="shared" si="8"/>
        <v>0</v>
      </c>
      <c r="BJ146" s="14" t="s">
        <v>85</v>
      </c>
      <c r="BK146" s="197">
        <f t="shared" si="9"/>
        <v>0</v>
      </c>
      <c r="BL146" s="14" t="s">
        <v>133</v>
      </c>
      <c r="BM146" s="196" t="s">
        <v>381</v>
      </c>
    </row>
    <row r="147" spans="1:65" s="2" customFormat="1" ht="24.15" customHeight="1">
      <c r="A147" s="31"/>
      <c r="B147" s="32"/>
      <c r="C147" s="184" t="s">
        <v>139</v>
      </c>
      <c r="D147" s="184" t="s">
        <v>129</v>
      </c>
      <c r="E147" s="185" t="s">
        <v>382</v>
      </c>
      <c r="F147" s="186" t="s">
        <v>383</v>
      </c>
      <c r="G147" s="187" t="s">
        <v>263</v>
      </c>
      <c r="H147" s="188">
        <v>4</v>
      </c>
      <c r="I147" s="189"/>
      <c r="J147" s="190">
        <f t="shared" si="0"/>
        <v>0</v>
      </c>
      <c r="K147" s="191"/>
      <c r="L147" s="36"/>
      <c r="M147" s="192" t="s">
        <v>1</v>
      </c>
      <c r="N147" s="193" t="s">
        <v>42</v>
      </c>
      <c r="O147" s="68"/>
      <c r="P147" s="194">
        <f t="shared" si="1"/>
        <v>0</v>
      </c>
      <c r="Q147" s="194">
        <v>0</v>
      </c>
      <c r="R147" s="194">
        <f t="shared" si="2"/>
        <v>0</v>
      </c>
      <c r="S147" s="194">
        <v>0</v>
      </c>
      <c r="T147" s="195">
        <f t="shared" si="3"/>
        <v>0</v>
      </c>
      <c r="U147" s="31"/>
      <c r="V147" s="31"/>
      <c r="W147" s="31"/>
      <c r="X147" s="31"/>
      <c r="Y147" s="31"/>
      <c r="Z147" s="31"/>
      <c r="AA147" s="31"/>
      <c r="AB147" s="31"/>
      <c r="AC147" s="31"/>
      <c r="AD147" s="31"/>
      <c r="AE147" s="31"/>
      <c r="AR147" s="196" t="s">
        <v>133</v>
      </c>
      <c r="AT147" s="196" t="s">
        <v>129</v>
      </c>
      <c r="AU147" s="196" t="s">
        <v>87</v>
      </c>
      <c r="AY147" s="14" t="s">
        <v>126</v>
      </c>
      <c r="BE147" s="197">
        <f t="shared" si="4"/>
        <v>0</v>
      </c>
      <c r="BF147" s="197">
        <f t="shared" si="5"/>
        <v>0</v>
      </c>
      <c r="BG147" s="197">
        <f t="shared" si="6"/>
        <v>0</v>
      </c>
      <c r="BH147" s="197">
        <f t="shared" si="7"/>
        <v>0</v>
      </c>
      <c r="BI147" s="197">
        <f t="shared" si="8"/>
        <v>0</v>
      </c>
      <c r="BJ147" s="14" t="s">
        <v>85</v>
      </c>
      <c r="BK147" s="197">
        <f t="shared" si="9"/>
        <v>0</v>
      </c>
      <c r="BL147" s="14" t="s">
        <v>133</v>
      </c>
      <c r="BM147" s="196" t="s">
        <v>384</v>
      </c>
    </row>
    <row r="148" spans="1:65" s="2" customFormat="1" ht="24.15" customHeight="1">
      <c r="A148" s="31"/>
      <c r="B148" s="32"/>
      <c r="C148" s="184" t="s">
        <v>385</v>
      </c>
      <c r="D148" s="184" t="s">
        <v>129</v>
      </c>
      <c r="E148" s="185" t="s">
        <v>386</v>
      </c>
      <c r="F148" s="186" t="s">
        <v>387</v>
      </c>
      <c r="G148" s="187" t="s">
        <v>263</v>
      </c>
      <c r="H148" s="188">
        <v>1</v>
      </c>
      <c r="I148" s="189"/>
      <c r="J148" s="190">
        <f t="shared" si="0"/>
        <v>0</v>
      </c>
      <c r="K148" s="191"/>
      <c r="L148" s="36"/>
      <c r="M148" s="192" t="s">
        <v>1</v>
      </c>
      <c r="N148" s="193" t="s">
        <v>42</v>
      </c>
      <c r="O148" s="68"/>
      <c r="P148" s="194">
        <f t="shared" si="1"/>
        <v>0</v>
      </c>
      <c r="Q148" s="194">
        <v>0</v>
      </c>
      <c r="R148" s="194">
        <f t="shared" si="2"/>
        <v>0</v>
      </c>
      <c r="S148" s="194">
        <v>0</v>
      </c>
      <c r="T148" s="195">
        <f t="shared" si="3"/>
        <v>0</v>
      </c>
      <c r="U148" s="31"/>
      <c r="V148" s="31"/>
      <c r="W148" s="31"/>
      <c r="X148" s="31"/>
      <c r="Y148" s="31"/>
      <c r="Z148" s="31"/>
      <c r="AA148" s="31"/>
      <c r="AB148" s="31"/>
      <c r="AC148" s="31"/>
      <c r="AD148" s="31"/>
      <c r="AE148" s="31"/>
      <c r="AR148" s="196" t="s">
        <v>133</v>
      </c>
      <c r="AT148" s="196" t="s">
        <v>129</v>
      </c>
      <c r="AU148" s="196" t="s">
        <v>87</v>
      </c>
      <c r="AY148" s="14" t="s">
        <v>126</v>
      </c>
      <c r="BE148" s="197">
        <f t="shared" si="4"/>
        <v>0</v>
      </c>
      <c r="BF148" s="197">
        <f t="shared" si="5"/>
        <v>0</v>
      </c>
      <c r="BG148" s="197">
        <f t="shared" si="6"/>
        <v>0</v>
      </c>
      <c r="BH148" s="197">
        <f t="shared" si="7"/>
        <v>0</v>
      </c>
      <c r="BI148" s="197">
        <f t="shared" si="8"/>
        <v>0</v>
      </c>
      <c r="BJ148" s="14" t="s">
        <v>85</v>
      </c>
      <c r="BK148" s="197">
        <f t="shared" si="9"/>
        <v>0</v>
      </c>
      <c r="BL148" s="14" t="s">
        <v>133</v>
      </c>
      <c r="BM148" s="196" t="s">
        <v>388</v>
      </c>
    </row>
    <row r="149" spans="1:65" s="2" customFormat="1" ht="24.15" customHeight="1">
      <c r="A149" s="31"/>
      <c r="B149" s="32"/>
      <c r="C149" s="184" t="s">
        <v>389</v>
      </c>
      <c r="D149" s="184" t="s">
        <v>129</v>
      </c>
      <c r="E149" s="185" t="s">
        <v>390</v>
      </c>
      <c r="F149" s="186" t="s">
        <v>391</v>
      </c>
      <c r="G149" s="187" t="s">
        <v>263</v>
      </c>
      <c r="H149" s="188">
        <v>4</v>
      </c>
      <c r="I149" s="189"/>
      <c r="J149" s="190">
        <f t="shared" si="0"/>
        <v>0</v>
      </c>
      <c r="K149" s="191"/>
      <c r="L149" s="36"/>
      <c r="M149" s="192" t="s">
        <v>1</v>
      </c>
      <c r="N149" s="193" t="s">
        <v>42</v>
      </c>
      <c r="O149" s="68"/>
      <c r="P149" s="194">
        <f t="shared" si="1"/>
        <v>0</v>
      </c>
      <c r="Q149" s="194">
        <v>0</v>
      </c>
      <c r="R149" s="194">
        <f t="shared" si="2"/>
        <v>0</v>
      </c>
      <c r="S149" s="194">
        <v>0</v>
      </c>
      <c r="T149" s="195">
        <f t="shared" si="3"/>
        <v>0</v>
      </c>
      <c r="U149" s="31"/>
      <c r="V149" s="31"/>
      <c r="W149" s="31"/>
      <c r="X149" s="31"/>
      <c r="Y149" s="31"/>
      <c r="Z149" s="31"/>
      <c r="AA149" s="31"/>
      <c r="AB149" s="31"/>
      <c r="AC149" s="31"/>
      <c r="AD149" s="31"/>
      <c r="AE149" s="31"/>
      <c r="AR149" s="196" t="s">
        <v>133</v>
      </c>
      <c r="AT149" s="196" t="s">
        <v>129</v>
      </c>
      <c r="AU149" s="196" t="s">
        <v>87</v>
      </c>
      <c r="AY149" s="14" t="s">
        <v>126</v>
      </c>
      <c r="BE149" s="197">
        <f t="shared" si="4"/>
        <v>0</v>
      </c>
      <c r="BF149" s="197">
        <f t="shared" si="5"/>
        <v>0</v>
      </c>
      <c r="BG149" s="197">
        <f t="shared" si="6"/>
        <v>0</v>
      </c>
      <c r="BH149" s="197">
        <f t="shared" si="7"/>
        <v>0</v>
      </c>
      <c r="BI149" s="197">
        <f t="shared" si="8"/>
        <v>0</v>
      </c>
      <c r="BJ149" s="14" t="s">
        <v>85</v>
      </c>
      <c r="BK149" s="197">
        <f t="shared" si="9"/>
        <v>0</v>
      </c>
      <c r="BL149" s="14" t="s">
        <v>133</v>
      </c>
      <c r="BM149" s="196" t="s">
        <v>392</v>
      </c>
    </row>
    <row r="150" spans="1:65" s="2" customFormat="1" ht="24.15" customHeight="1">
      <c r="A150" s="31"/>
      <c r="B150" s="32"/>
      <c r="C150" s="184" t="s">
        <v>393</v>
      </c>
      <c r="D150" s="184" t="s">
        <v>129</v>
      </c>
      <c r="E150" s="185" t="s">
        <v>394</v>
      </c>
      <c r="F150" s="186" t="s">
        <v>395</v>
      </c>
      <c r="G150" s="187" t="s">
        <v>263</v>
      </c>
      <c r="H150" s="188">
        <v>3</v>
      </c>
      <c r="I150" s="189"/>
      <c r="J150" s="190">
        <f t="shared" si="0"/>
        <v>0</v>
      </c>
      <c r="K150" s="191"/>
      <c r="L150" s="36"/>
      <c r="M150" s="192" t="s">
        <v>1</v>
      </c>
      <c r="N150" s="193" t="s">
        <v>42</v>
      </c>
      <c r="O150" s="68"/>
      <c r="P150" s="194">
        <f t="shared" si="1"/>
        <v>0</v>
      </c>
      <c r="Q150" s="194">
        <v>0</v>
      </c>
      <c r="R150" s="194">
        <f t="shared" si="2"/>
        <v>0</v>
      </c>
      <c r="S150" s="194">
        <v>0</v>
      </c>
      <c r="T150" s="195">
        <f t="shared" si="3"/>
        <v>0</v>
      </c>
      <c r="U150" s="31"/>
      <c r="V150" s="31"/>
      <c r="W150" s="31"/>
      <c r="X150" s="31"/>
      <c r="Y150" s="31"/>
      <c r="Z150" s="31"/>
      <c r="AA150" s="31"/>
      <c r="AB150" s="31"/>
      <c r="AC150" s="31"/>
      <c r="AD150" s="31"/>
      <c r="AE150" s="31"/>
      <c r="AR150" s="196" t="s">
        <v>133</v>
      </c>
      <c r="AT150" s="196" t="s">
        <v>129</v>
      </c>
      <c r="AU150" s="196" t="s">
        <v>87</v>
      </c>
      <c r="AY150" s="14" t="s">
        <v>126</v>
      </c>
      <c r="BE150" s="197">
        <f t="shared" si="4"/>
        <v>0</v>
      </c>
      <c r="BF150" s="197">
        <f t="shared" si="5"/>
        <v>0</v>
      </c>
      <c r="BG150" s="197">
        <f t="shared" si="6"/>
        <v>0</v>
      </c>
      <c r="BH150" s="197">
        <f t="shared" si="7"/>
        <v>0</v>
      </c>
      <c r="BI150" s="197">
        <f t="shared" si="8"/>
        <v>0</v>
      </c>
      <c r="BJ150" s="14" t="s">
        <v>85</v>
      </c>
      <c r="BK150" s="197">
        <f t="shared" si="9"/>
        <v>0</v>
      </c>
      <c r="BL150" s="14" t="s">
        <v>133</v>
      </c>
      <c r="BM150" s="196" t="s">
        <v>396</v>
      </c>
    </row>
    <row r="151" spans="1:65" s="2" customFormat="1" ht="24.15" customHeight="1">
      <c r="A151" s="31"/>
      <c r="B151" s="32"/>
      <c r="C151" s="184" t="s">
        <v>284</v>
      </c>
      <c r="D151" s="184" t="s">
        <v>129</v>
      </c>
      <c r="E151" s="185" t="s">
        <v>397</v>
      </c>
      <c r="F151" s="186" t="s">
        <v>398</v>
      </c>
      <c r="G151" s="187" t="s">
        <v>263</v>
      </c>
      <c r="H151" s="188">
        <v>4</v>
      </c>
      <c r="I151" s="189"/>
      <c r="J151" s="190">
        <f t="shared" si="0"/>
        <v>0</v>
      </c>
      <c r="K151" s="191"/>
      <c r="L151" s="36"/>
      <c r="M151" s="192" t="s">
        <v>1</v>
      </c>
      <c r="N151" s="193" t="s">
        <v>42</v>
      </c>
      <c r="O151" s="68"/>
      <c r="P151" s="194">
        <f t="shared" si="1"/>
        <v>0</v>
      </c>
      <c r="Q151" s="194">
        <v>0</v>
      </c>
      <c r="R151" s="194">
        <f t="shared" si="2"/>
        <v>0</v>
      </c>
      <c r="S151" s="194">
        <v>0</v>
      </c>
      <c r="T151" s="195">
        <f t="shared" si="3"/>
        <v>0</v>
      </c>
      <c r="U151" s="31"/>
      <c r="V151" s="31"/>
      <c r="W151" s="31"/>
      <c r="X151" s="31"/>
      <c r="Y151" s="31"/>
      <c r="Z151" s="31"/>
      <c r="AA151" s="31"/>
      <c r="AB151" s="31"/>
      <c r="AC151" s="31"/>
      <c r="AD151" s="31"/>
      <c r="AE151" s="31"/>
      <c r="AR151" s="196" t="s">
        <v>133</v>
      </c>
      <c r="AT151" s="196" t="s">
        <v>129</v>
      </c>
      <c r="AU151" s="196" t="s">
        <v>87</v>
      </c>
      <c r="AY151" s="14" t="s">
        <v>126</v>
      </c>
      <c r="BE151" s="197">
        <f t="shared" si="4"/>
        <v>0</v>
      </c>
      <c r="BF151" s="197">
        <f t="shared" si="5"/>
        <v>0</v>
      </c>
      <c r="BG151" s="197">
        <f t="shared" si="6"/>
        <v>0</v>
      </c>
      <c r="BH151" s="197">
        <f t="shared" si="7"/>
        <v>0</v>
      </c>
      <c r="BI151" s="197">
        <f t="shared" si="8"/>
        <v>0</v>
      </c>
      <c r="BJ151" s="14" t="s">
        <v>85</v>
      </c>
      <c r="BK151" s="197">
        <f t="shared" si="9"/>
        <v>0</v>
      </c>
      <c r="BL151" s="14" t="s">
        <v>133</v>
      </c>
      <c r="BM151" s="196" t="s">
        <v>399</v>
      </c>
    </row>
    <row r="152" spans="1:65" s="2" customFormat="1" ht="24.15" customHeight="1">
      <c r="A152" s="31"/>
      <c r="B152" s="32"/>
      <c r="C152" s="184" t="s">
        <v>400</v>
      </c>
      <c r="D152" s="184" t="s">
        <v>129</v>
      </c>
      <c r="E152" s="185" t="s">
        <v>401</v>
      </c>
      <c r="F152" s="186" t="s">
        <v>402</v>
      </c>
      <c r="G152" s="187" t="s">
        <v>263</v>
      </c>
      <c r="H152" s="188">
        <v>1</v>
      </c>
      <c r="I152" s="189"/>
      <c r="J152" s="190">
        <f t="shared" si="0"/>
        <v>0</v>
      </c>
      <c r="K152" s="191"/>
      <c r="L152" s="36"/>
      <c r="M152" s="192" t="s">
        <v>1</v>
      </c>
      <c r="N152" s="193" t="s">
        <v>42</v>
      </c>
      <c r="O152" s="68"/>
      <c r="P152" s="194">
        <f t="shared" si="1"/>
        <v>0</v>
      </c>
      <c r="Q152" s="194">
        <v>0</v>
      </c>
      <c r="R152" s="194">
        <f t="shared" si="2"/>
        <v>0</v>
      </c>
      <c r="S152" s="194">
        <v>0</v>
      </c>
      <c r="T152" s="195">
        <f t="shared" si="3"/>
        <v>0</v>
      </c>
      <c r="U152" s="31"/>
      <c r="V152" s="31"/>
      <c r="W152" s="31"/>
      <c r="X152" s="31"/>
      <c r="Y152" s="31"/>
      <c r="Z152" s="31"/>
      <c r="AA152" s="31"/>
      <c r="AB152" s="31"/>
      <c r="AC152" s="31"/>
      <c r="AD152" s="31"/>
      <c r="AE152" s="31"/>
      <c r="AR152" s="196" t="s">
        <v>133</v>
      </c>
      <c r="AT152" s="196" t="s">
        <v>129</v>
      </c>
      <c r="AU152" s="196" t="s">
        <v>87</v>
      </c>
      <c r="AY152" s="14" t="s">
        <v>126</v>
      </c>
      <c r="BE152" s="197">
        <f t="shared" si="4"/>
        <v>0</v>
      </c>
      <c r="BF152" s="197">
        <f t="shared" si="5"/>
        <v>0</v>
      </c>
      <c r="BG152" s="197">
        <f t="shared" si="6"/>
        <v>0</v>
      </c>
      <c r="BH152" s="197">
        <f t="shared" si="7"/>
        <v>0</v>
      </c>
      <c r="BI152" s="197">
        <f t="shared" si="8"/>
        <v>0</v>
      </c>
      <c r="BJ152" s="14" t="s">
        <v>85</v>
      </c>
      <c r="BK152" s="197">
        <f t="shared" si="9"/>
        <v>0</v>
      </c>
      <c r="BL152" s="14" t="s">
        <v>133</v>
      </c>
      <c r="BM152" s="196" t="s">
        <v>403</v>
      </c>
    </row>
    <row r="153" spans="1:65" s="2" customFormat="1" ht="37.799999999999997" customHeight="1">
      <c r="A153" s="31"/>
      <c r="B153" s="32"/>
      <c r="C153" s="184" t="s">
        <v>404</v>
      </c>
      <c r="D153" s="184" t="s">
        <v>129</v>
      </c>
      <c r="E153" s="185" t="s">
        <v>405</v>
      </c>
      <c r="F153" s="186" t="s">
        <v>406</v>
      </c>
      <c r="G153" s="187" t="s">
        <v>151</v>
      </c>
      <c r="H153" s="188">
        <v>15.385999999999999</v>
      </c>
      <c r="I153" s="189"/>
      <c r="J153" s="190">
        <f t="shared" si="0"/>
        <v>0</v>
      </c>
      <c r="K153" s="191"/>
      <c r="L153" s="36"/>
      <c r="M153" s="192" t="s">
        <v>1</v>
      </c>
      <c r="N153" s="193" t="s">
        <v>42</v>
      </c>
      <c r="O153" s="68"/>
      <c r="P153" s="194">
        <f t="shared" si="1"/>
        <v>0</v>
      </c>
      <c r="Q153" s="194">
        <v>0</v>
      </c>
      <c r="R153" s="194">
        <f t="shared" si="2"/>
        <v>0</v>
      </c>
      <c r="S153" s="194">
        <v>0</v>
      </c>
      <c r="T153" s="195">
        <f t="shared" si="3"/>
        <v>0</v>
      </c>
      <c r="U153" s="31"/>
      <c r="V153" s="31"/>
      <c r="W153" s="31"/>
      <c r="X153" s="31"/>
      <c r="Y153" s="31"/>
      <c r="Z153" s="31"/>
      <c r="AA153" s="31"/>
      <c r="AB153" s="31"/>
      <c r="AC153" s="31"/>
      <c r="AD153" s="31"/>
      <c r="AE153" s="31"/>
      <c r="AR153" s="196" t="s">
        <v>133</v>
      </c>
      <c r="AT153" s="196" t="s">
        <v>129</v>
      </c>
      <c r="AU153" s="196" t="s">
        <v>87</v>
      </c>
      <c r="AY153" s="14" t="s">
        <v>126</v>
      </c>
      <c r="BE153" s="197">
        <f t="shared" si="4"/>
        <v>0</v>
      </c>
      <c r="BF153" s="197">
        <f t="shared" si="5"/>
        <v>0</v>
      </c>
      <c r="BG153" s="197">
        <f t="shared" si="6"/>
        <v>0</v>
      </c>
      <c r="BH153" s="197">
        <f t="shared" si="7"/>
        <v>0</v>
      </c>
      <c r="BI153" s="197">
        <f t="shared" si="8"/>
        <v>0</v>
      </c>
      <c r="BJ153" s="14" t="s">
        <v>85</v>
      </c>
      <c r="BK153" s="197">
        <f t="shared" si="9"/>
        <v>0</v>
      </c>
      <c r="BL153" s="14" t="s">
        <v>133</v>
      </c>
      <c r="BM153" s="196" t="s">
        <v>407</v>
      </c>
    </row>
    <row r="154" spans="1:65" s="2" customFormat="1" ht="37.799999999999997" customHeight="1">
      <c r="A154" s="31"/>
      <c r="B154" s="32"/>
      <c r="C154" s="184" t="s">
        <v>408</v>
      </c>
      <c r="D154" s="184" t="s">
        <v>129</v>
      </c>
      <c r="E154" s="185" t="s">
        <v>409</v>
      </c>
      <c r="F154" s="186" t="s">
        <v>410</v>
      </c>
      <c r="G154" s="187" t="s">
        <v>151</v>
      </c>
      <c r="H154" s="188">
        <v>61.543999999999997</v>
      </c>
      <c r="I154" s="189"/>
      <c r="J154" s="190">
        <f t="shared" ref="J154:J185" si="10">ROUND(I154*H154,2)</f>
        <v>0</v>
      </c>
      <c r="K154" s="191"/>
      <c r="L154" s="36"/>
      <c r="M154" s="192" t="s">
        <v>1</v>
      </c>
      <c r="N154" s="193" t="s">
        <v>42</v>
      </c>
      <c r="O154" s="68"/>
      <c r="P154" s="194">
        <f t="shared" ref="P154:P185" si="11">O154*H154</f>
        <v>0</v>
      </c>
      <c r="Q154" s="194">
        <v>0</v>
      </c>
      <c r="R154" s="194">
        <f t="shared" ref="R154:R185" si="12">Q154*H154</f>
        <v>0</v>
      </c>
      <c r="S154" s="194">
        <v>0</v>
      </c>
      <c r="T154" s="195">
        <f t="shared" ref="T154:T185" si="13">S154*H154</f>
        <v>0</v>
      </c>
      <c r="U154" s="31"/>
      <c r="V154" s="31"/>
      <c r="W154" s="31"/>
      <c r="X154" s="31"/>
      <c r="Y154" s="31"/>
      <c r="Z154" s="31"/>
      <c r="AA154" s="31"/>
      <c r="AB154" s="31"/>
      <c r="AC154" s="31"/>
      <c r="AD154" s="31"/>
      <c r="AE154" s="31"/>
      <c r="AR154" s="196" t="s">
        <v>133</v>
      </c>
      <c r="AT154" s="196" t="s">
        <v>129</v>
      </c>
      <c r="AU154" s="196" t="s">
        <v>87</v>
      </c>
      <c r="AY154" s="14" t="s">
        <v>126</v>
      </c>
      <c r="BE154" s="197">
        <f t="shared" ref="BE154:BE185" si="14">IF(N154="základní",J154,0)</f>
        <v>0</v>
      </c>
      <c r="BF154" s="197">
        <f t="shared" ref="BF154:BF185" si="15">IF(N154="snížená",J154,0)</f>
        <v>0</v>
      </c>
      <c r="BG154" s="197">
        <f t="shared" ref="BG154:BG185" si="16">IF(N154="zákl. přenesená",J154,0)</f>
        <v>0</v>
      </c>
      <c r="BH154" s="197">
        <f t="shared" ref="BH154:BH185" si="17">IF(N154="sníž. přenesená",J154,0)</f>
        <v>0</v>
      </c>
      <c r="BI154" s="197">
        <f t="shared" ref="BI154:BI185" si="18">IF(N154="nulová",J154,0)</f>
        <v>0</v>
      </c>
      <c r="BJ154" s="14" t="s">
        <v>85</v>
      </c>
      <c r="BK154" s="197">
        <f t="shared" ref="BK154:BK185" si="19">ROUND(I154*H154,2)</f>
        <v>0</v>
      </c>
      <c r="BL154" s="14" t="s">
        <v>133</v>
      </c>
      <c r="BM154" s="196" t="s">
        <v>411</v>
      </c>
    </row>
    <row r="155" spans="1:65" s="2" customFormat="1" ht="24.15" customHeight="1">
      <c r="A155" s="31"/>
      <c r="B155" s="32"/>
      <c r="C155" s="184" t="s">
        <v>412</v>
      </c>
      <c r="D155" s="184" t="s">
        <v>129</v>
      </c>
      <c r="E155" s="185" t="s">
        <v>413</v>
      </c>
      <c r="F155" s="186" t="s">
        <v>414</v>
      </c>
      <c r="G155" s="187" t="s">
        <v>132</v>
      </c>
      <c r="H155" s="188">
        <v>9</v>
      </c>
      <c r="I155" s="189"/>
      <c r="J155" s="190">
        <f t="shared" si="10"/>
        <v>0</v>
      </c>
      <c r="K155" s="191"/>
      <c r="L155" s="36"/>
      <c r="M155" s="192" t="s">
        <v>1</v>
      </c>
      <c r="N155" s="193" t="s">
        <v>42</v>
      </c>
      <c r="O155" s="68"/>
      <c r="P155" s="194">
        <f t="shared" si="11"/>
        <v>0</v>
      </c>
      <c r="Q155" s="194">
        <v>0</v>
      </c>
      <c r="R155" s="194">
        <f t="shared" si="12"/>
        <v>0</v>
      </c>
      <c r="S155" s="194">
        <v>0</v>
      </c>
      <c r="T155" s="195">
        <f t="shared" si="13"/>
        <v>0</v>
      </c>
      <c r="U155" s="31"/>
      <c r="V155" s="31"/>
      <c r="W155" s="31"/>
      <c r="X155" s="31"/>
      <c r="Y155" s="31"/>
      <c r="Z155" s="31"/>
      <c r="AA155" s="31"/>
      <c r="AB155" s="31"/>
      <c r="AC155" s="31"/>
      <c r="AD155" s="31"/>
      <c r="AE155" s="31"/>
      <c r="AR155" s="196" t="s">
        <v>133</v>
      </c>
      <c r="AT155" s="196" t="s">
        <v>129</v>
      </c>
      <c r="AU155" s="196" t="s">
        <v>87</v>
      </c>
      <c r="AY155" s="14" t="s">
        <v>126</v>
      </c>
      <c r="BE155" s="197">
        <f t="shared" si="14"/>
        <v>0</v>
      </c>
      <c r="BF155" s="197">
        <f t="shared" si="15"/>
        <v>0</v>
      </c>
      <c r="BG155" s="197">
        <f t="shared" si="16"/>
        <v>0</v>
      </c>
      <c r="BH155" s="197">
        <f t="shared" si="17"/>
        <v>0</v>
      </c>
      <c r="BI155" s="197">
        <f t="shared" si="18"/>
        <v>0</v>
      </c>
      <c r="BJ155" s="14" t="s">
        <v>85</v>
      </c>
      <c r="BK155" s="197">
        <f t="shared" si="19"/>
        <v>0</v>
      </c>
      <c r="BL155" s="14" t="s">
        <v>133</v>
      </c>
      <c r="BM155" s="196" t="s">
        <v>415</v>
      </c>
    </row>
    <row r="156" spans="1:65" s="2" customFormat="1" ht="24.15" customHeight="1">
      <c r="A156" s="31"/>
      <c r="B156" s="32"/>
      <c r="C156" s="184" t="s">
        <v>214</v>
      </c>
      <c r="D156" s="184" t="s">
        <v>129</v>
      </c>
      <c r="E156" s="185" t="s">
        <v>416</v>
      </c>
      <c r="F156" s="186" t="s">
        <v>417</v>
      </c>
      <c r="G156" s="187" t="s">
        <v>132</v>
      </c>
      <c r="H156" s="188">
        <v>72</v>
      </c>
      <c r="I156" s="189"/>
      <c r="J156" s="190">
        <f t="shared" si="10"/>
        <v>0</v>
      </c>
      <c r="K156" s="191"/>
      <c r="L156" s="36"/>
      <c r="M156" s="192" t="s">
        <v>1</v>
      </c>
      <c r="N156" s="193" t="s">
        <v>42</v>
      </c>
      <c r="O156" s="68"/>
      <c r="P156" s="194">
        <f t="shared" si="11"/>
        <v>0</v>
      </c>
      <c r="Q156" s="194">
        <v>0</v>
      </c>
      <c r="R156" s="194">
        <f t="shared" si="12"/>
        <v>0</v>
      </c>
      <c r="S156" s="194">
        <v>0</v>
      </c>
      <c r="T156" s="195">
        <f t="shared" si="13"/>
        <v>0</v>
      </c>
      <c r="U156" s="31"/>
      <c r="V156" s="31"/>
      <c r="W156" s="31"/>
      <c r="X156" s="31"/>
      <c r="Y156" s="31"/>
      <c r="Z156" s="31"/>
      <c r="AA156" s="31"/>
      <c r="AB156" s="31"/>
      <c r="AC156" s="31"/>
      <c r="AD156" s="31"/>
      <c r="AE156" s="31"/>
      <c r="AR156" s="196" t="s">
        <v>133</v>
      </c>
      <c r="AT156" s="196" t="s">
        <v>129</v>
      </c>
      <c r="AU156" s="196" t="s">
        <v>87</v>
      </c>
      <c r="AY156" s="14" t="s">
        <v>126</v>
      </c>
      <c r="BE156" s="197">
        <f t="shared" si="14"/>
        <v>0</v>
      </c>
      <c r="BF156" s="197">
        <f t="shared" si="15"/>
        <v>0</v>
      </c>
      <c r="BG156" s="197">
        <f t="shared" si="16"/>
        <v>0</v>
      </c>
      <c r="BH156" s="197">
        <f t="shared" si="17"/>
        <v>0</v>
      </c>
      <c r="BI156" s="197">
        <f t="shared" si="18"/>
        <v>0</v>
      </c>
      <c r="BJ156" s="14" t="s">
        <v>85</v>
      </c>
      <c r="BK156" s="197">
        <f t="shared" si="19"/>
        <v>0</v>
      </c>
      <c r="BL156" s="14" t="s">
        <v>133</v>
      </c>
      <c r="BM156" s="196" t="s">
        <v>418</v>
      </c>
    </row>
    <row r="157" spans="1:65" s="2" customFormat="1" ht="24.15" customHeight="1">
      <c r="A157" s="31"/>
      <c r="B157" s="32"/>
      <c r="C157" s="184" t="s">
        <v>200</v>
      </c>
      <c r="D157" s="184" t="s">
        <v>129</v>
      </c>
      <c r="E157" s="185" t="s">
        <v>419</v>
      </c>
      <c r="F157" s="186" t="s">
        <v>420</v>
      </c>
      <c r="G157" s="187" t="s">
        <v>132</v>
      </c>
      <c r="H157" s="188">
        <v>946</v>
      </c>
      <c r="I157" s="189"/>
      <c r="J157" s="190">
        <f t="shared" si="10"/>
        <v>0</v>
      </c>
      <c r="K157" s="191"/>
      <c r="L157" s="36"/>
      <c r="M157" s="192" t="s">
        <v>1</v>
      </c>
      <c r="N157" s="193" t="s">
        <v>42</v>
      </c>
      <c r="O157" s="68"/>
      <c r="P157" s="194">
        <f t="shared" si="11"/>
        <v>0</v>
      </c>
      <c r="Q157" s="194">
        <v>0</v>
      </c>
      <c r="R157" s="194">
        <f t="shared" si="12"/>
        <v>0</v>
      </c>
      <c r="S157" s="194">
        <v>0</v>
      </c>
      <c r="T157" s="195">
        <f t="shared" si="13"/>
        <v>0</v>
      </c>
      <c r="U157" s="31"/>
      <c r="V157" s="31"/>
      <c r="W157" s="31"/>
      <c r="X157" s="31"/>
      <c r="Y157" s="31"/>
      <c r="Z157" s="31"/>
      <c r="AA157" s="31"/>
      <c r="AB157" s="31"/>
      <c r="AC157" s="31"/>
      <c r="AD157" s="31"/>
      <c r="AE157" s="31"/>
      <c r="AR157" s="196" t="s">
        <v>133</v>
      </c>
      <c r="AT157" s="196" t="s">
        <v>129</v>
      </c>
      <c r="AU157" s="196" t="s">
        <v>87</v>
      </c>
      <c r="AY157" s="14" t="s">
        <v>126</v>
      </c>
      <c r="BE157" s="197">
        <f t="shared" si="14"/>
        <v>0</v>
      </c>
      <c r="BF157" s="197">
        <f t="shared" si="15"/>
        <v>0</v>
      </c>
      <c r="BG157" s="197">
        <f t="shared" si="16"/>
        <v>0</v>
      </c>
      <c r="BH157" s="197">
        <f t="shared" si="17"/>
        <v>0</v>
      </c>
      <c r="BI157" s="197">
        <f t="shared" si="18"/>
        <v>0</v>
      </c>
      <c r="BJ157" s="14" t="s">
        <v>85</v>
      </c>
      <c r="BK157" s="197">
        <f t="shared" si="19"/>
        <v>0</v>
      </c>
      <c r="BL157" s="14" t="s">
        <v>133</v>
      </c>
      <c r="BM157" s="196" t="s">
        <v>421</v>
      </c>
    </row>
    <row r="158" spans="1:65" s="2" customFormat="1" ht="24.15" customHeight="1">
      <c r="A158" s="31"/>
      <c r="B158" s="32"/>
      <c r="C158" s="184" t="s">
        <v>422</v>
      </c>
      <c r="D158" s="184" t="s">
        <v>129</v>
      </c>
      <c r="E158" s="185" t="s">
        <v>423</v>
      </c>
      <c r="F158" s="186" t="s">
        <v>424</v>
      </c>
      <c r="G158" s="187" t="s">
        <v>132</v>
      </c>
      <c r="H158" s="188">
        <v>6622</v>
      </c>
      <c r="I158" s="189"/>
      <c r="J158" s="190">
        <f t="shared" si="10"/>
        <v>0</v>
      </c>
      <c r="K158" s="191"/>
      <c r="L158" s="36"/>
      <c r="M158" s="192" t="s">
        <v>1</v>
      </c>
      <c r="N158" s="193" t="s">
        <v>42</v>
      </c>
      <c r="O158" s="68"/>
      <c r="P158" s="194">
        <f t="shared" si="11"/>
        <v>0</v>
      </c>
      <c r="Q158" s="194">
        <v>0</v>
      </c>
      <c r="R158" s="194">
        <f t="shared" si="12"/>
        <v>0</v>
      </c>
      <c r="S158" s="194">
        <v>0</v>
      </c>
      <c r="T158" s="195">
        <f t="shared" si="13"/>
        <v>0</v>
      </c>
      <c r="U158" s="31"/>
      <c r="V158" s="31"/>
      <c r="W158" s="31"/>
      <c r="X158" s="31"/>
      <c r="Y158" s="31"/>
      <c r="Z158" s="31"/>
      <c r="AA158" s="31"/>
      <c r="AB158" s="31"/>
      <c r="AC158" s="31"/>
      <c r="AD158" s="31"/>
      <c r="AE158" s="31"/>
      <c r="AR158" s="196" t="s">
        <v>133</v>
      </c>
      <c r="AT158" s="196" t="s">
        <v>129</v>
      </c>
      <c r="AU158" s="196" t="s">
        <v>87</v>
      </c>
      <c r="AY158" s="14" t="s">
        <v>126</v>
      </c>
      <c r="BE158" s="197">
        <f t="shared" si="14"/>
        <v>0</v>
      </c>
      <c r="BF158" s="197">
        <f t="shared" si="15"/>
        <v>0</v>
      </c>
      <c r="BG158" s="197">
        <f t="shared" si="16"/>
        <v>0</v>
      </c>
      <c r="BH158" s="197">
        <f t="shared" si="17"/>
        <v>0</v>
      </c>
      <c r="BI158" s="197">
        <f t="shared" si="18"/>
        <v>0</v>
      </c>
      <c r="BJ158" s="14" t="s">
        <v>85</v>
      </c>
      <c r="BK158" s="197">
        <f t="shared" si="19"/>
        <v>0</v>
      </c>
      <c r="BL158" s="14" t="s">
        <v>133</v>
      </c>
      <c r="BM158" s="196" t="s">
        <v>425</v>
      </c>
    </row>
    <row r="159" spans="1:65" s="2" customFormat="1" ht="24.15" customHeight="1">
      <c r="A159" s="31"/>
      <c r="B159" s="32"/>
      <c r="C159" s="184" t="s">
        <v>426</v>
      </c>
      <c r="D159" s="184" t="s">
        <v>129</v>
      </c>
      <c r="E159" s="185" t="s">
        <v>427</v>
      </c>
      <c r="F159" s="186" t="s">
        <v>428</v>
      </c>
      <c r="G159" s="187" t="s">
        <v>151</v>
      </c>
      <c r="H159" s="188">
        <v>66.132999999999996</v>
      </c>
      <c r="I159" s="189"/>
      <c r="J159" s="190">
        <f t="shared" si="10"/>
        <v>0</v>
      </c>
      <c r="K159" s="191"/>
      <c r="L159" s="36"/>
      <c r="M159" s="192" t="s">
        <v>1</v>
      </c>
      <c r="N159" s="193" t="s">
        <v>42</v>
      </c>
      <c r="O159" s="68"/>
      <c r="P159" s="194">
        <f t="shared" si="11"/>
        <v>0</v>
      </c>
      <c r="Q159" s="194">
        <v>0</v>
      </c>
      <c r="R159" s="194">
        <f t="shared" si="12"/>
        <v>0</v>
      </c>
      <c r="S159" s="194">
        <v>0</v>
      </c>
      <c r="T159" s="195">
        <f t="shared" si="13"/>
        <v>0</v>
      </c>
      <c r="U159" s="31"/>
      <c r="V159" s="31"/>
      <c r="W159" s="31"/>
      <c r="X159" s="31"/>
      <c r="Y159" s="31"/>
      <c r="Z159" s="31"/>
      <c r="AA159" s="31"/>
      <c r="AB159" s="31"/>
      <c r="AC159" s="31"/>
      <c r="AD159" s="31"/>
      <c r="AE159" s="31"/>
      <c r="AR159" s="196" t="s">
        <v>133</v>
      </c>
      <c r="AT159" s="196" t="s">
        <v>129</v>
      </c>
      <c r="AU159" s="196" t="s">
        <v>87</v>
      </c>
      <c r="AY159" s="14" t="s">
        <v>126</v>
      </c>
      <c r="BE159" s="197">
        <f t="shared" si="14"/>
        <v>0</v>
      </c>
      <c r="BF159" s="197">
        <f t="shared" si="15"/>
        <v>0</v>
      </c>
      <c r="BG159" s="197">
        <f t="shared" si="16"/>
        <v>0</v>
      </c>
      <c r="BH159" s="197">
        <f t="shared" si="17"/>
        <v>0</v>
      </c>
      <c r="BI159" s="197">
        <f t="shared" si="18"/>
        <v>0</v>
      </c>
      <c r="BJ159" s="14" t="s">
        <v>85</v>
      </c>
      <c r="BK159" s="197">
        <f t="shared" si="19"/>
        <v>0</v>
      </c>
      <c r="BL159" s="14" t="s">
        <v>133</v>
      </c>
      <c r="BM159" s="196" t="s">
        <v>429</v>
      </c>
    </row>
    <row r="160" spans="1:65" s="2" customFormat="1" ht="33" customHeight="1">
      <c r="A160" s="31"/>
      <c r="B160" s="32"/>
      <c r="C160" s="184" t="s">
        <v>430</v>
      </c>
      <c r="D160" s="184" t="s">
        <v>129</v>
      </c>
      <c r="E160" s="185" t="s">
        <v>431</v>
      </c>
      <c r="F160" s="186" t="s">
        <v>432</v>
      </c>
      <c r="G160" s="187" t="s">
        <v>151</v>
      </c>
      <c r="H160" s="188">
        <v>1983.99</v>
      </c>
      <c r="I160" s="189"/>
      <c r="J160" s="190">
        <f t="shared" si="10"/>
        <v>0</v>
      </c>
      <c r="K160" s="191"/>
      <c r="L160" s="36"/>
      <c r="M160" s="192" t="s">
        <v>1</v>
      </c>
      <c r="N160" s="193" t="s">
        <v>42</v>
      </c>
      <c r="O160" s="68"/>
      <c r="P160" s="194">
        <f t="shared" si="11"/>
        <v>0</v>
      </c>
      <c r="Q160" s="194">
        <v>0</v>
      </c>
      <c r="R160" s="194">
        <f t="shared" si="12"/>
        <v>0</v>
      </c>
      <c r="S160" s="194">
        <v>0</v>
      </c>
      <c r="T160" s="195">
        <f t="shared" si="13"/>
        <v>0</v>
      </c>
      <c r="U160" s="31"/>
      <c r="V160" s="31"/>
      <c r="W160" s="31"/>
      <c r="X160" s="31"/>
      <c r="Y160" s="31"/>
      <c r="Z160" s="31"/>
      <c r="AA160" s="31"/>
      <c r="AB160" s="31"/>
      <c r="AC160" s="31"/>
      <c r="AD160" s="31"/>
      <c r="AE160" s="31"/>
      <c r="AR160" s="196" t="s">
        <v>133</v>
      </c>
      <c r="AT160" s="196" t="s">
        <v>129</v>
      </c>
      <c r="AU160" s="196" t="s">
        <v>87</v>
      </c>
      <c r="AY160" s="14" t="s">
        <v>126</v>
      </c>
      <c r="BE160" s="197">
        <f t="shared" si="14"/>
        <v>0</v>
      </c>
      <c r="BF160" s="197">
        <f t="shared" si="15"/>
        <v>0</v>
      </c>
      <c r="BG160" s="197">
        <f t="shared" si="16"/>
        <v>0</v>
      </c>
      <c r="BH160" s="197">
        <f t="shared" si="17"/>
        <v>0</v>
      </c>
      <c r="BI160" s="197">
        <f t="shared" si="18"/>
        <v>0</v>
      </c>
      <c r="BJ160" s="14" t="s">
        <v>85</v>
      </c>
      <c r="BK160" s="197">
        <f t="shared" si="19"/>
        <v>0</v>
      </c>
      <c r="BL160" s="14" t="s">
        <v>133</v>
      </c>
      <c r="BM160" s="196" t="s">
        <v>433</v>
      </c>
    </row>
    <row r="161" spans="1:65" s="2" customFormat="1" ht="21.75" customHeight="1">
      <c r="A161" s="31"/>
      <c r="B161" s="32"/>
      <c r="C161" s="184" t="s">
        <v>434</v>
      </c>
      <c r="D161" s="184" t="s">
        <v>129</v>
      </c>
      <c r="E161" s="185" t="s">
        <v>435</v>
      </c>
      <c r="F161" s="186" t="s">
        <v>436</v>
      </c>
      <c r="G161" s="187" t="s">
        <v>151</v>
      </c>
      <c r="H161" s="188">
        <v>66.132999999999996</v>
      </c>
      <c r="I161" s="189"/>
      <c r="J161" s="190">
        <f t="shared" si="10"/>
        <v>0</v>
      </c>
      <c r="K161" s="191"/>
      <c r="L161" s="36"/>
      <c r="M161" s="192" t="s">
        <v>1</v>
      </c>
      <c r="N161" s="193" t="s">
        <v>42</v>
      </c>
      <c r="O161" s="68"/>
      <c r="P161" s="194">
        <f t="shared" si="11"/>
        <v>0</v>
      </c>
      <c r="Q161" s="194">
        <v>0</v>
      </c>
      <c r="R161" s="194">
        <f t="shared" si="12"/>
        <v>0</v>
      </c>
      <c r="S161" s="194">
        <v>0</v>
      </c>
      <c r="T161" s="195">
        <f t="shared" si="13"/>
        <v>0</v>
      </c>
      <c r="U161" s="31"/>
      <c r="V161" s="31"/>
      <c r="W161" s="31"/>
      <c r="X161" s="31"/>
      <c r="Y161" s="31"/>
      <c r="Z161" s="31"/>
      <c r="AA161" s="31"/>
      <c r="AB161" s="31"/>
      <c r="AC161" s="31"/>
      <c r="AD161" s="31"/>
      <c r="AE161" s="31"/>
      <c r="AR161" s="196" t="s">
        <v>133</v>
      </c>
      <c r="AT161" s="196" t="s">
        <v>129</v>
      </c>
      <c r="AU161" s="196" t="s">
        <v>87</v>
      </c>
      <c r="AY161" s="14" t="s">
        <v>126</v>
      </c>
      <c r="BE161" s="197">
        <f t="shared" si="14"/>
        <v>0</v>
      </c>
      <c r="BF161" s="197">
        <f t="shared" si="15"/>
        <v>0</v>
      </c>
      <c r="BG161" s="197">
        <f t="shared" si="16"/>
        <v>0</v>
      </c>
      <c r="BH161" s="197">
        <f t="shared" si="17"/>
        <v>0</v>
      </c>
      <c r="BI161" s="197">
        <f t="shared" si="18"/>
        <v>0</v>
      </c>
      <c r="BJ161" s="14" t="s">
        <v>85</v>
      </c>
      <c r="BK161" s="197">
        <f t="shared" si="19"/>
        <v>0</v>
      </c>
      <c r="BL161" s="14" t="s">
        <v>133</v>
      </c>
      <c r="BM161" s="196" t="s">
        <v>437</v>
      </c>
    </row>
    <row r="162" spans="1:65" s="2" customFormat="1" ht="16.5" customHeight="1">
      <c r="A162" s="31"/>
      <c r="B162" s="32"/>
      <c r="C162" s="198" t="s">
        <v>438</v>
      </c>
      <c r="D162" s="198" t="s">
        <v>231</v>
      </c>
      <c r="E162" s="199" t="s">
        <v>439</v>
      </c>
      <c r="F162" s="200" t="s">
        <v>440</v>
      </c>
      <c r="G162" s="201" t="s">
        <v>180</v>
      </c>
      <c r="H162" s="202">
        <v>66.132999999999996</v>
      </c>
      <c r="I162" s="203"/>
      <c r="J162" s="204">
        <f t="shared" si="10"/>
        <v>0</v>
      </c>
      <c r="K162" s="205"/>
      <c r="L162" s="206"/>
      <c r="M162" s="207" t="s">
        <v>1</v>
      </c>
      <c r="N162" s="208" t="s">
        <v>42</v>
      </c>
      <c r="O162" s="68"/>
      <c r="P162" s="194">
        <f t="shared" si="11"/>
        <v>0</v>
      </c>
      <c r="Q162" s="194">
        <v>1</v>
      </c>
      <c r="R162" s="194">
        <f t="shared" si="12"/>
        <v>66.132999999999996</v>
      </c>
      <c r="S162" s="194">
        <v>0</v>
      </c>
      <c r="T162" s="195">
        <f t="shared" si="13"/>
        <v>0</v>
      </c>
      <c r="U162" s="31"/>
      <c r="V162" s="31"/>
      <c r="W162" s="31"/>
      <c r="X162" s="31"/>
      <c r="Y162" s="31"/>
      <c r="Z162" s="31"/>
      <c r="AA162" s="31"/>
      <c r="AB162" s="31"/>
      <c r="AC162" s="31"/>
      <c r="AD162" s="31"/>
      <c r="AE162" s="31"/>
      <c r="AR162" s="196" t="s">
        <v>234</v>
      </c>
      <c r="AT162" s="196" t="s">
        <v>231</v>
      </c>
      <c r="AU162" s="196" t="s">
        <v>87</v>
      </c>
      <c r="AY162" s="14" t="s">
        <v>126</v>
      </c>
      <c r="BE162" s="197">
        <f t="shared" si="14"/>
        <v>0</v>
      </c>
      <c r="BF162" s="197">
        <f t="shared" si="15"/>
        <v>0</v>
      </c>
      <c r="BG162" s="197">
        <f t="shared" si="16"/>
        <v>0</v>
      </c>
      <c r="BH162" s="197">
        <f t="shared" si="17"/>
        <v>0</v>
      </c>
      <c r="BI162" s="197">
        <f t="shared" si="18"/>
        <v>0</v>
      </c>
      <c r="BJ162" s="14" t="s">
        <v>85</v>
      </c>
      <c r="BK162" s="197">
        <f t="shared" si="19"/>
        <v>0</v>
      </c>
      <c r="BL162" s="14" t="s">
        <v>133</v>
      </c>
      <c r="BM162" s="196" t="s">
        <v>441</v>
      </c>
    </row>
    <row r="163" spans="1:65" s="2" customFormat="1" ht="24.15" customHeight="1">
      <c r="A163" s="31"/>
      <c r="B163" s="32"/>
      <c r="C163" s="184" t="s">
        <v>128</v>
      </c>
      <c r="D163" s="184" t="s">
        <v>129</v>
      </c>
      <c r="E163" s="185" t="s">
        <v>442</v>
      </c>
      <c r="F163" s="186" t="s">
        <v>443</v>
      </c>
      <c r="G163" s="187" t="s">
        <v>151</v>
      </c>
      <c r="H163" s="188">
        <v>20</v>
      </c>
      <c r="I163" s="189"/>
      <c r="J163" s="190">
        <f t="shared" si="10"/>
        <v>0</v>
      </c>
      <c r="K163" s="191"/>
      <c r="L163" s="36"/>
      <c r="M163" s="192" t="s">
        <v>1</v>
      </c>
      <c r="N163" s="193" t="s">
        <v>42</v>
      </c>
      <c r="O163" s="68"/>
      <c r="P163" s="194">
        <f t="shared" si="11"/>
        <v>0</v>
      </c>
      <c r="Q163" s="194">
        <v>0</v>
      </c>
      <c r="R163" s="194">
        <f t="shared" si="12"/>
        <v>0</v>
      </c>
      <c r="S163" s="194">
        <v>0</v>
      </c>
      <c r="T163" s="195">
        <f t="shared" si="13"/>
        <v>0</v>
      </c>
      <c r="U163" s="31"/>
      <c r="V163" s="31"/>
      <c r="W163" s="31"/>
      <c r="X163" s="31"/>
      <c r="Y163" s="31"/>
      <c r="Z163" s="31"/>
      <c r="AA163" s="31"/>
      <c r="AB163" s="31"/>
      <c r="AC163" s="31"/>
      <c r="AD163" s="31"/>
      <c r="AE163" s="31"/>
      <c r="AR163" s="196" t="s">
        <v>133</v>
      </c>
      <c r="AT163" s="196" t="s">
        <v>129</v>
      </c>
      <c r="AU163" s="196" t="s">
        <v>87</v>
      </c>
      <c r="AY163" s="14" t="s">
        <v>126</v>
      </c>
      <c r="BE163" s="197">
        <f t="shared" si="14"/>
        <v>0</v>
      </c>
      <c r="BF163" s="197">
        <f t="shared" si="15"/>
        <v>0</v>
      </c>
      <c r="BG163" s="197">
        <f t="shared" si="16"/>
        <v>0</v>
      </c>
      <c r="BH163" s="197">
        <f t="shared" si="17"/>
        <v>0</v>
      </c>
      <c r="BI163" s="197">
        <f t="shared" si="18"/>
        <v>0</v>
      </c>
      <c r="BJ163" s="14" t="s">
        <v>85</v>
      </c>
      <c r="BK163" s="197">
        <f t="shared" si="19"/>
        <v>0</v>
      </c>
      <c r="BL163" s="14" t="s">
        <v>133</v>
      </c>
      <c r="BM163" s="196" t="s">
        <v>444</v>
      </c>
    </row>
    <row r="164" spans="1:65" s="2" customFormat="1" ht="24.15" customHeight="1">
      <c r="A164" s="31"/>
      <c r="B164" s="32"/>
      <c r="C164" s="184" t="s">
        <v>445</v>
      </c>
      <c r="D164" s="184" t="s">
        <v>129</v>
      </c>
      <c r="E164" s="185" t="s">
        <v>178</v>
      </c>
      <c r="F164" s="186" t="s">
        <v>179</v>
      </c>
      <c r="G164" s="187" t="s">
        <v>180</v>
      </c>
      <c r="H164" s="188">
        <v>28</v>
      </c>
      <c r="I164" s="189"/>
      <c r="J164" s="190">
        <f t="shared" si="10"/>
        <v>0</v>
      </c>
      <c r="K164" s="191"/>
      <c r="L164" s="36"/>
      <c r="M164" s="192" t="s">
        <v>1</v>
      </c>
      <c r="N164" s="193" t="s">
        <v>42</v>
      </c>
      <c r="O164" s="68"/>
      <c r="P164" s="194">
        <f t="shared" si="11"/>
        <v>0</v>
      </c>
      <c r="Q164" s="194">
        <v>0</v>
      </c>
      <c r="R164" s="194">
        <f t="shared" si="12"/>
        <v>0</v>
      </c>
      <c r="S164" s="194">
        <v>0</v>
      </c>
      <c r="T164" s="195">
        <f t="shared" si="13"/>
        <v>0</v>
      </c>
      <c r="U164" s="31"/>
      <c r="V164" s="31"/>
      <c r="W164" s="31"/>
      <c r="X164" s="31"/>
      <c r="Y164" s="31"/>
      <c r="Z164" s="31"/>
      <c r="AA164" s="31"/>
      <c r="AB164" s="31"/>
      <c r="AC164" s="31"/>
      <c r="AD164" s="31"/>
      <c r="AE164" s="31"/>
      <c r="AR164" s="196" t="s">
        <v>133</v>
      </c>
      <c r="AT164" s="196" t="s">
        <v>129</v>
      </c>
      <c r="AU164" s="196" t="s">
        <v>87</v>
      </c>
      <c r="AY164" s="14" t="s">
        <v>126</v>
      </c>
      <c r="BE164" s="197">
        <f t="shared" si="14"/>
        <v>0</v>
      </c>
      <c r="BF164" s="197">
        <f t="shared" si="15"/>
        <v>0</v>
      </c>
      <c r="BG164" s="197">
        <f t="shared" si="16"/>
        <v>0</v>
      </c>
      <c r="BH164" s="197">
        <f t="shared" si="17"/>
        <v>0</v>
      </c>
      <c r="BI164" s="197">
        <f t="shared" si="18"/>
        <v>0</v>
      </c>
      <c r="BJ164" s="14" t="s">
        <v>85</v>
      </c>
      <c r="BK164" s="197">
        <f t="shared" si="19"/>
        <v>0</v>
      </c>
      <c r="BL164" s="14" t="s">
        <v>133</v>
      </c>
      <c r="BM164" s="196" t="s">
        <v>446</v>
      </c>
    </row>
    <row r="165" spans="1:65" s="2" customFormat="1" ht="24.15" customHeight="1">
      <c r="A165" s="31"/>
      <c r="B165" s="32"/>
      <c r="C165" s="184" t="s">
        <v>447</v>
      </c>
      <c r="D165" s="184" t="s">
        <v>129</v>
      </c>
      <c r="E165" s="185" t="s">
        <v>448</v>
      </c>
      <c r="F165" s="186" t="s">
        <v>449</v>
      </c>
      <c r="G165" s="187" t="s">
        <v>132</v>
      </c>
      <c r="H165" s="188">
        <v>27.5</v>
      </c>
      <c r="I165" s="189"/>
      <c r="J165" s="190">
        <f t="shared" si="10"/>
        <v>0</v>
      </c>
      <c r="K165" s="191"/>
      <c r="L165" s="36"/>
      <c r="M165" s="192" t="s">
        <v>1</v>
      </c>
      <c r="N165" s="193" t="s">
        <v>42</v>
      </c>
      <c r="O165" s="68"/>
      <c r="P165" s="194">
        <f t="shared" si="11"/>
        <v>0</v>
      </c>
      <c r="Q165" s="194">
        <v>0</v>
      </c>
      <c r="R165" s="194">
        <f t="shared" si="12"/>
        <v>0</v>
      </c>
      <c r="S165" s="194">
        <v>0</v>
      </c>
      <c r="T165" s="195">
        <f t="shared" si="13"/>
        <v>0</v>
      </c>
      <c r="U165" s="31"/>
      <c r="V165" s="31"/>
      <c r="W165" s="31"/>
      <c r="X165" s="31"/>
      <c r="Y165" s="31"/>
      <c r="Z165" s="31"/>
      <c r="AA165" s="31"/>
      <c r="AB165" s="31"/>
      <c r="AC165" s="31"/>
      <c r="AD165" s="31"/>
      <c r="AE165" s="31"/>
      <c r="AR165" s="196" t="s">
        <v>133</v>
      </c>
      <c r="AT165" s="196" t="s">
        <v>129</v>
      </c>
      <c r="AU165" s="196" t="s">
        <v>87</v>
      </c>
      <c r="AY165" s="14" t="s">
        <v>126</v>
      </c>
      <c r="BE165" s="197">
        <f t="shared" si="14"/>
        <v>0</v>
      </c>
      <c r="BF165" s="197">
        <f t="shared" si="15"/>
        <v>0</v>
      </c>
      <c r="BG165" s="197">
        <f t="shared" si="16"/>
        <v>0</v>
      </c>
      <c r="BH165" s="197">
        <f t="shared" si="17"/>
        <v>0</v>
      </c>
      <c r="BI165" s="197">
        <f t="shared" si="18"/>
        <v>0</v>
      </c>
      <c r="BJ165" s="14" t="s">
        <v>85</v>
      </c>
      <c r="BK165" s="197">
        <f t="shared" si="19"/>
        <v>0</v>
      </c>
      <c r="BL165" s="14" t="s">
        <v>133</v>
      </c>
      <c r="BM165" s="196" t="s">
        <v>450</v>
      </c>
    </row>
    <row r="166" spans="1:65" s="2" customFormat="1" ht="16.5" customHeight="1">
      <c r="A166" s="31"/>
      <c r="B166" s="32"/>
      <c r="C166" s="198" t="s">
        <v>258</v>
      </c>
      <c r="D166" s="198" t="s">
        <v>231</v>
      </c>
      <c r="E166" s="199" t="s">
        <v>451</v>
      </c>
      <c r="F166" s="200" t="s">
        <v>452</v>
      </c>
      <c r="G166" s="201" t="s">
        <v>180</v>
      </c>
      <c r="H166" s="202">
        <v>3.3</v>
      </c>
      <c r="I166" s="203"/>
      <c r="J166" s="204">
        <f t="shared" si="10"/>
        <v>0</v>
      </c>
      <c r="K166" s="205"/>
      <c r="L166" s="206"/>
      <c r="M166" s="207" t="s">
        <v>1</v>
      </c>
      <c r="N166" s="208" t="s">
        <v>42</v>
      </c>
      <c r="O166" s="68"/>
      <c r="P166" s="194">
        <f t="shared" si="11"/>
        <v>0</v>
      </c>
      <c r="Q166" s="194">
        <v>1</v>
      </c>
      <c r="R166" s="194">
        <f t="shared" si="12"/>
        <v>3.3</v>
      </c>
      <c r="S166" s="194">
        <v>0</v>
      </c>
      <c r="T166" s="195">
        <f t="shared" si="13"/>
        <v>0</v>
      </c>
      <c r="U166" s="31"/>
      <c r="V166" s="31"/>
      <c r="W166" s="31"/>
      <c r="X166" s="31"/>
      <c r="Y166" s="31"/>
      <c r="Z166" s="31"/>
      <c r="AA166" s="31"/>
      <c r="AB166" s="31"/>
      <c r="AC166" s="31"/>
      <c r="AD166" s="31"/>
      <c r="AE166" s="31"/>
      <c r="AR166" s="196" t="s">
        <v>234</v>
      </c>
      <c r="AT166" s="196" t="s">
        <v>231</v>
      </c>
      <c r="AU166" s="196" t="s">
        <v>87</v>
      </c>
      <c r="AY166" s="14" t="s">
        <v>126</v>
      </c>
      <c r="BE166" s="197">
        <f t="shared" si="14"/>
        <v>0</v>
      </c>
      <c r="BF166" s="197">
        <f t="shared" si="15"/>
        <v>0</v>
      </c>
      <c r="BG166" s="197">
        <f t="shared" si="16"/>
        <v>0</v>
      </c>
      <c r="BH166" s="197">
        <f t="shared" si="17"/>
        <v>0</v>
      </c>
      <c r="BI166" s="197">
        <f t="shared" si="18"/>
        <v>0</v>
      </c>
      <c r="BJ166" s="14" t="s">
        <v>85</v>
      </c>
      <c r="BK166" s="197">
        <f t="shared" si="19"/>
        <v>0</v>
      </c>
      <c r="BL166" s="14" t="s">
        <v>133</v>
      </c>
      <c r="BM166" s="196" t="s">
        <v>453</v>
      </c>
    </row>
    <row r="167" spans="1:65" s="2" customFormat="1" ht="24.15" customHeight="1">
      <c r="A167" s="31"/>
      <c r="B167" s="32"/>
      <c r="C167" s="184" t="s">
        <v>454</v>
      </c>
      <c r="D167" s="184" t="s">
        <v>129</v>
      </c>
      <c r="E167" s="185" t="s">
        <v>455</v>
      </c>
      <c r="F167" s="186" t="s">
        <v>456</v>
      </c>
      <c r="G167" s="187" t="s">
        <v>132</v>
      </c>
      <c r="H167" s="188">
        <v>1230</v>
      </c>
      <c r="I167" s="189"/>
      <c r="J167" s="190">
        <f t="shared" si="10"/>
        <v>0</v>
      </c>
      <c r="K167" s="191"/>
      <c r="L167" s="36"/>
      <c r="M167" s="192" t="s">
        <v>1</v>
      </c>
      <c r="N167" s="193" t="s">
        <v>42</v>
      </c>
      <c r="O167" s="68"/>
      <c r="P167" s="194">
        <f t="shared" si="11"/>
        <v>0</v>
      </c>
      <c r="Q167" s="194">
        <v>0</v>
      </c>
      <c r="R167" s="194">
        <f t="shared" si="12"/>
        <v>0</v>
      </c>
      <c r="S167" s="194">
        <v>0</v>
      </c>
      <c r="T167" s="195">
        <f t="shared" si="13"/>
        <v>0</v>
      </c>
      <c r="U167" s="31"/>
      <c r="V167" s="31"/>
      <c r="W167" s="31"/>
      <c r="X167" s="31"/>
      <c r="Y167" s="31"/>
      <c r="Z167" s="31"/>
      <c r="AA167" s="31"/>
      <c r="AB167" s="31"/>
      <c r="AC167" s="31"/>
      <c r="AD167" s="31"/>
      <c r="AE167" s="31"/>
      <c r="AR167" s="196" t="s">
        <v>133</v>
      </c>
      <c r="AT167" s="196" t="s">
        <v>129</v>
      </c>
      <c r="AU167" s="196" t="s">
        <v>87</v>
      </c>
      <c r="AY167" s="14" t="s">
        <v>126</v>
      </c>
      <c r="BE167" s="197">
        <f t="shared" si="14"/>
        <v>0</v>
      </c>
      <c r="BF167" s="197">
        <f t="shared" si="15"/>
        <v>0</v>
      </c>
      <c r="BG167" s="197">
        <f t="shared" si="16"/>
        <v>0</v>
      </c>
      <c r="BH167" s="197">
        <f t="shared" si="17"/>
        <v>0</v>
      </c>
      <c r="BI167" s="197">
        <f t="shared" si="18"/>
        <v>0</v>
      </c>
      <c r="BJ167" s="14" t="s">
        <v>85</v>
      </c>
      <c r="BK167" s="197">
        <f t="shared" si="19"/>
        <v>0</v>
      </c>
      <c r="BL167" s="14" t="s">
        <v>133</v>
      </c>
      <c r="BM167" s="196" t="s">
        <v>457</v>
      </c>
    </row>
    <row r="168" spans="1:65" s="2" customFormat="1" ht="37.799999999999997" customHeight="1">
      <c r="A168" s="31"/>
      <c r="B168" s="32"/>
      <c r="C168" s="184" t="s">
        <v>234</v>
      </c>
      <c r="D168" s="184" t="s">
        <v>129</v>
      </c>
      <c r="E168" s="185" t="s">
        <v>458</v>
      </c>
      <c r="F168" s="186" t="s">
        <v>459</v>
      </c>
      <c r="G168" s="187" t="s">
        <v>132</v>
      </c>
      <c r="H168" s="188">
        <v>1230</v>
      </c>
      <c r="I168" s="189"/>
      <c r="J168" s="190">
        <f t="shared" si="10"/>
        <v>0</v>
      </c>
      <c r="K168" s="191"/>
      <c r="L168" s="36"/>
      <c r="M168" s="192" t="s">
        <v>1</v>
      </c>
      <c r="N168" s="193" t="s">
        <v>42</v>
      </c>
      <c r="O168" s="68"/>
      <c r="P168" s="194">
        <f t="shared" si="11"/>
        <v>0</v>
      </c>
      <c r="Q168" s="194">
        <v>0</v>
      </c>
      <c r="R168" s="194">
        <f t="shared" si="12"/>
        <v>0</v>
      </c>
      <c r="S168" s="194">
        <v>0</v>
      </c>
      <c r="T168" s="195">
        <f t="shared" si="13"/>
        <v>0</v>
      </c>
      <c r="U168" s="31"/>
      <c r="V168" s="31"/>
      <c r="W168" s="31"/>
      <c r="X168" s="31"/>
      <c r="Y168" s="31"/>
      <c r="Z168" s="31"/>
      <c r="AA168" s="31"/>
      <c r="AB168" s="31"/>
      <c r="AC168" s="31"/>
      <c r="AD168" s="31"/>
      <c r="AE168" s="31"/>
      <c r="AR168" s="196" t="s">
        <v>133</v>
      </c>
      <c r="AT168" s="196" t="s">
        <v>129</v>
      </c>
      <c r="AU168" s="196" t="s">
        <v>87</v>
      </c>
      <c r="AY168" s="14" t="s">
        <v>126</v>
      </c>
      <c r="BE168" s="197">
        <f t="shared" si="14"/>
        <v>0</v>
      </c>
      <c r="BF168" s="197">
        <f t="shared" si="15"/>
        <v>0</v>
      </c>
      <c r="BG168" s="197">
        <f t="shared" si="16"/>
        <v>0</v>
      </c>
      <c r="BH168" s="197">
        <f t="shared" si="17"/>
        <v>0</v>
      </c>
      <c r="BI168" s="197">
        <f t="shared" si="18"/>
        <v>0</v>
      </c>
      <c r="BJ168" s="14" t="s">
        <v>85</v>
      </c>
      <c r="BK168" s="197">
        <f t="shared" si="19"/>
        <v>0</v>
      </c>
      <c r="BL168" s="14" t="s">
        <v>133</v>
      </c>
      <c r="BM168" s="196" t="s">
        <v>460</v>
      </c>
    </row>
    <row r="169" spans="1:65" s="2" customFormat="1" ht="24.15" customHeight="1">
      <c r="A169" s="31"/>
      <c r="B169" s="32"/>
      <c r="C169" s="184" t="s">
        <v>236</v>
      </c>
      <c r="D169" s="184" t="s">
        <v>129</v>
      </c>
      <c r="E169" s="185" t="s">
        <v>461</v>
      </c>
      <c r="F169" s="186" t="s">
        <v>462</v>
      </c>
      <c r="G169" s="187" t="s">
        <v>132</v>
      </c>
      <c r="H169" s="188">
        <v>1815</v>
      </c>
      <c r="I169" s="189"/>
      <c r="J169" s="190">
        <f t="shared" si="10"/>
        <v>0</v>
      </c>
      <c r="K169" s="191"/>
      <c r="L169" s="36"/>
      <c r="M169" s="192" t="s">
        <v>1</v>
      </c>
      <c r="N169" s="193" t="s">
        <v>42</v>
      </c>
      <c r="O169" s="68"/>
      <c r="P169" s="194">
        <f t="shared" si="11"/>
        <v>0</v>
      </c>
      <c r="Q169" s="194">
        <v>0</v>
      </c>
      <c r="R169" s="194">
        <f t="shared" si="12"/>
        <v>0</v>
      </c>
      <c r="S169" s="194">
        <v>0</v>
      </c>
      <c r="T169" s="195">
        <f t="shared" si="13"/>
        <v>0</v>
      </c>
      <c r="U169" s="31"/>
      <c r="V169" s="31"/>
      <c r="W169" s="31"/>
      <c r="X169" s="31"/>
      <c r="Y169" s="31"/>
      <c r="Z169" s="31"/>
      <c r="AA169" s="31"/>
      <c r="AB169" s="31"/>
      <c r="AC169" s="31"/>
      <c r="AD169" s="31"/>
      <c r="AE169" s="31"/>
      <c r="AR169" s="196" t="s">
        <v>133</v>
      </c>
      <c r="AT169" s="196" t="s">
        <v>129</v>
      </c>
      <c r="AU169" s="196" t="s">
        <v>87</v>
      </c>
      <c r="AY169" s="14" t="s">
        <v>126</v>
      </c>
      <c r="BE169" s="197">
        <f t="shared" si="14"/>
        <v>0</v>
      </c>
      <c r="BF169" s="197">
        <f t="shared" si="15"/>
        <v>0</v>
      </c>
      <c r="BG169" s="197">
        <f t="shared" si="16"/>
        <v>0</v>
      </c>
      <c r="BH169" s="197">
        <f t="shared" si="17"/>
        <v>0</v>
      </c>
      <c r="BI169" s="197">
        <f t="shared" si="18"/>
        <v>0</v>
      </c>
      <c r="BJ169" s="14" t="s">
        <v>85</v>
      </c>
      <c r="BK169" s="197">
        <f t="shared" si="19"/>
        <v>0</v>
      </c>
      <c r="BL169" s="14" t="s">
        <v>133</v>
      </c>
      <c r="BM169" s="196" t="s">
        <v>463</v>
      </c>
    </row>
    <row r="170" spans="1:65" s="2" customFormat="1" ht="16.5" customHeight="1">
      <c r="A170" s="31"/>
      <c r="B170" s="32"/>
      <c r="C170" s="198" t="s">
        <v>464</v>
      </c>
      <c r="D170" s="198" t="s">
        <v>231</v>
      </c>
      <c r="E170" s="199" t="s">
        <v>465</v>
      </c>
      <c r="F170" s="200" t="s">
        <v>466</v>
      </c>
      <c r="G170" s="201" t="s">
        <v>467</v>
      </c>
      <c r="H170" s="202">
        <v>72.599999999999994</v>
      </c>
      <c r="I170" s="203"/>
      <c r="J170" s="204">
        <f t="shared" si="10"/>
        <v>0</v>
      </c>
      <c r="K170" s="205"/>
      <c r="L170" s="206"/>
      <c r="M170" s="207" t="s">
        <v>1</v>
      </c>
      <c r="N170" s="208" t="s">
        <v>42</v>
      </c>
      <c r="O170" s="68"/>
      <c r="P170" s="194">
        <f t="shared" si="11"/>
        <v>0</v>
      </c>
      <c r="Q170" s="194">
        <v>1E-3</v>
      </c>
      <c r="R170" s="194">
        <f t="shared" si="12"/>
        <v>7.2599999999999998E-2</v>
      </c>
      <c r="S170" s="194">
        <v>0</v>
      </c>
      <c r="T170" s="195">
        <f t="shared" si="13"/>
        <v>0</v>
      </c>
      <c r="U170" s="31"/>
      <c r="V170" s="31"/>
      <c r="W170" s="31"/>
      <c r="X170" s="31"/>
      <c r="Y170" s="31"/>
      <c r="Z170" s="31"/>
      <c r="AA170" s="31"/>
      <c r="AB170" s="31"/>
      <c r="AC170" s="31"/>
      <c r="AD170" s="31"/>
      <c r="AE170" s="31"/>
      <c r="AR170" s="196" t="s">
        <v>234</v>
      </c>
      <c r="AT170" s="196" t="s">
        <v>231</v>
      </c>
      <c r="AU170" s="196" t="s">
        <v>87</v>
      </c>
      <c r="AY170" s="14" t="s">
        <v>126</v>
      </c>
      <c r="BE170" s="197">
        <f t="shared" si="14"/>
        <v>0</v>
      </c>
      <c r="BF170" s="197">
        <f t="shared" si="15"/>
        <v>0</v>
      </c>
      <c r="BG170" s="197">
        <f t="shared" si="16"/>
        <v>0</v>
      </c>
      <c r="BH170" s="197">
        <f t="shared" si="17"/>
        <v>0</v>
      </c>
      <c r="BI170" s="197">
        <f t="shared" si="18"/>
        <v>0</v>
      </c>
      <c r="BJ170" s="14" t="s">
        <v>85</v>
      </c>
      <c r="BK170" s="197">
        <f t="shared" si="19"/>
        <v>0</v>
      </c>
      <c r="BL170" s="14" t="s">
        <v>133</v>
      </c>
      <c r="BM170" s="196" t="s">
        <v>468</v>
      </c>
    </row>
    <row r="171" spans="1:65" s="2" customFormat="1" ht="33" customHeight="1">
      <c r="A171" s="31"/>
      <c r="B171" s="32"/>
      <c r="C171" s="184" t="s">
        <v>469</v>
      </c>
      <c r="D171" s="184" t="s">
        <v>129</v>
      </c>
      <c r="E171" s="185" t="s">
        <v>470</v>
      </c>
      <c r="F171" s="186" t="s">
        <v>471</v>
      </c>
      <c r="G171" s="187" t="s">
        <v>263</v>
      </c>
      <c r="H171" s="188">
        <v>42</v>
      </c>
      <c r="I171" s="189"/>
      <c r="J171" s="190">
        <f t="shared" si="10"/>
        <v>0</v>
      </c>
      <c r="K171" s="191"/>
      <c r="L171" s="36"/>
      <c r="M171" s="192" t="s">
        <v>1</v>
      </c>
      <c r="N171" s="193" t="s">
        <v>42</v>
      </c>
      <c r="O171" s="68"/>
      <c r="P171" s="194">
        <f t="shared" si="11"/>
        <v>0</v>
      </c>
      <c r="Q171" s="194">
        <v>0</v>
      </c>
      <c r="R171" s="194">
        <f t="shared" si="12"/>
        <v>0</v>
      </c>
      <c r="S171" s="194">
        <v>0</v>
      </c>
      <c r="T171" s="195">
        <f t="shared" si="13"/>
        <v>0</v>
      </c>
      <c r="U171" s="31"/>
      <c r="V171" s="31"/>
      <c r="W171" s="31"/>
      <c r="X171" s="31"/>
      <c r="Y171" s="31"/>
      <c r="Z171" s="31"/>
      <c r="AA171" s="31"/>
      <c r="AB171" s="31"/>
      <c r="AC171" s="31"/>
      <c r="AD171" s="31"/>
      <c r="AE171" s="31"/>
      <c r="AR171" s="196" t="s">
        <v>133</v>
      </c>
      <c r="AT171" s="196" t="s">
        <v>129</v>
      </c>
      <c r="AU171" s="196" t="s">
        <v>87</v>
      </c>
      <c r="AY171" s="14" t="s">
        <v>126</v>
      </c>
      <c r="BE171" s="197">
        <f t="shared" si="14"/>
        <v>0</v>
      </c>
      <c r="BF171" s="197">
        <f t="shared" si="15"/>
        <v>0</v>
      </c>
      <c r="BG171" s="197">
        <f t="shared" si="16"/>
        <v>0</v>
      </c>
      <c r="BH171" s="197">
        <f t="shared" si="17"/>
        <v>0</v>
      </c>
      <c r="BI171" s="197">
        <f t="shared" si="18"/>
        <v>0</v>
      </c>
      <c r="BJ171" s="14" t="s">
        <v>85</v>
      </c>
      <c r="BK171" s="197">
        <f t="shared" si="19"/>
        <v>0</v>
      </c>
      <c r="BL171" s="14" t="s">
        <v>133</v>
      </c>
      <c r="BM171" s="196" t="s">
        <v>472</v>
      </c>
    </row>
    <row r="172" spans="1:65" s="2" customFormat="1" ht="16.5" customHeight="1">
      <c r="A172" s="31"/>
      <c r="B172" s="32"/>
      <c r="C172" s="198" t="s">
        <v>473</v>
      </c>
      <c r="D172" s="198" t="s">
        <v>231</v>
      </c>
      <c r="E172" s="199" t="s">
        <v>474</v>
      </c>
      <c r="F172" s="200" t="s">
        <v>475</v>
      </c>
      <c r="G172" s="201" t="s">
        <v>151</v>
      </c>
      <c r="H172" s="202">
        <v>2.1</v>
      </c>
      <c r="I172" s="203"/>
      <c r="J172" s="204">
        <f t="shared" si="10"/>
        <v>0</v>
      </c>
      <c r="K172" s="205"/>
      <c r="L172" s="206"/>
      <c r="M172" s="207" t="s">
        <v>1</v>
      </c>
      <c r="N172" s="208" t="s">
        <v>42</v>
      </c>
      <c r="O172" s="68"/>
      <c r="P172" s="194">
        <f t="shared" si="11"/>
        <v>0</v>
      </c>
      <c r="Q172" s="194">
        <v>0.22</v>
      </c>
      <c r="R172" s="194">
        <f t="shared" si="12"/>
        <v>0.46200000000000002</v>
      </c>
      <c r="S172" s="194">
        <v>0</v>
      </c>
      <c r="T172" s="195">
        <f t="shared" si="13"/>
        <v>0</v>
      </c>
      <c r="U172" s="31"/>
      <c r="V172" s="31"/>
      <c r="W172" s="31"/>
      <c r="X172" s="31"/>
      <c r="Y172" s="31"/>
      <c r="Z172" s="31"/>
      <c r="AA172" s="31"/>
      <c r="AB172" s="31"/>
      <c r="AC172" s="31"/>
      <c r="AD172" s="31"/>
      <c r="AE172" s="31"/>
      <c r="AR172" s="196" t="s">
        <v>234</v>
      </c>
      <c r="AT172" s="196" t="s">
        <v>231</v>
      </c>
      <c r="AU172" s="196" t="s">
        <v>87</v>
      </c>
      <c r="AY172" s="14" t="s">
        <v>126</v>
      </c>
      <c r="BE172" s="197">
        <f t="shared" si="14"/>
        <v>0</v>
      </c>
      <c r="BF172" s="197">
        <f t="shared" si="15"/>
        <v>0</v>
      </c>
      <c r="BG172" s="197">
        <f t="shared" si="16"/>
        <v>0</v>
      </c>
      <c r="BH172" s="197">
        <f t="shared" si="17"/>
        <v>0</v>
      </c>
      <c r="BI172" s="197">
        <f t="shared" si="18"/>
        <v>0</v>
      </c>
      <c r="BJ172" s="14" t="s">
        <v>85</v>
      </c>
      <c r="BK172" s="197">
        <f t="shared" si="19"/>
        <v>0</v>
      </c>
      <c r="BL172" s="14" t="s">
        <v>133</v>
      </c>
      <c r="BM172" s="196" t="s">
        <v>476</v>
      </c>
    </row>
    <row r="173" spans="1:65" s="2" customFormat="1" ht="33" customHeight="1">
      <c r="A173" s="31"/>
      <c r="B173" s="32"/>
      <c r="C173" s="184" t="s">
        <v>477</v>
      </c>
      <c r="D173" s="184" t="s">
        <v>129</v>
      </c>
      <c r="E173" s="185" t="s">
        <v>478</v>
      </c>
      <c r="F173" s="186" t="s">
        <v>479</v>
      </c>
      <c r="G173" s="187" t="s">
        <v>263</v>
      </c>
      <c r="H173" s="188">
        <v>3373</v>
      </c>
      <c r="I173" s="189"/>
      <c r="J173" s="190">
        <f t="shared" si="10"/>
        <v>0</v>
      </c>
      <c r="K173" s="191"/>
      <c r="L173" s="36"/>
      <c r="M173" s="192" t="s">
        <v>1</v>
      </c>
      <c r="N173" s="193" t="s">
        <v>42</v>
      </c>
      <c r="O173" s="68"/>
      <c r="P173" s="194">
        <f t="shared" si="11"/>
        <v>0</v>
      </c>
      <c r="Q173" s="194">
        <v>0</v>
      </c>
      <c r="R173" s="194">
        <f t="shared" si="12"/>
        <v>0</v>
      </c>
      <c r="S173" s="194">
        <v>0</v>
      </c>
      <c r="T173" s="195">
        <f t="shared" si="13"/>
        <v>0</v>
      </c>
      <c r="U173" s="31"/>
      <c r="V173" s="31"/>
      <c r="W173" s="31"/>
      <c r="X173" s="31"/>
      <c r="Y173" s="31"/>
      <c r="Z173" s="31"/>
      <c r="AA173" s="31"/>
      <c r="AB173" s="31"/>
      <c r="AC173" s="31"/>
      <c r="AD173" s="31"/>
      <c r="AE173" s="31"/>
      <c r="AR173" s="196" t="s">
        <v>133</v>
      </c>
      <c r="AT173" s="196" t="s">
        <v>129</v>
      </c>
      <c r="AU173" s="196" t="s">
        <v>87</v>
      </c>
      <c r="AY173" s="14" t="s">
        <v>126</v>
      </c>
      <c r="BE173" s="197">
        <f t="shared" si="14"/>
        <v>0</v>
      </c>
      <c r="BF173" s="197">
        <f t="shared" si="15"/>
        <v>0</v>
      </c>
      <c r="BG173" s="197">
        <f t="shared" si="16"/>
        <v>0</v>
      </c>
      <c r="BH173" s="197">
        <f t="shared" si="17"/>
        <v>0</v>
      </c>
      <c r="BI173" s="197">
        <f t="shared" si="18"/>
        <v>0</v>
      </c>
      <c r="BJ173" s="14" t="s">
        <v>85</v>
      </c>
      <c r="BK173" s="197">
        <f t="shared" si="19"/>
        <v>0</v>
      </c>
      <c r="BL173" s="14" t="s">
        <v>133</v>
      </c>
      <c r="BM173" s="196" t="s">
        <v>480</v>
      </c>
    </row>
    <row r="174" spans="1:65" s="2" customFormat="1" ht="16.5" customHeight="1">
      <c r="A174" s="31"/>
      <c r="B174" s="32"/>
      <c r="C174" s="198" t="s">
        <v>481</v>
      </c>
      <c r="D174" s="198" t="s">
        <v>231</v>
      </c>
      <c r="E174" s="199" t="s">
        <v>474</v>
      </c>
      <c r="F174" s="200" t="s">
        <v>475</v>
      </c>
      <c r="G174" s="201" t="s">
        <v>151</v>
      </c>
      <c r="H174" s="202">
        <v>6.7460000000000004</v>
      </c>
      <c r="I174" s="203"/>
      <c r="J174" s="204">
        <f t="shared" si="10"/>
        <v>0</v>
      </c>
      <c r="K174" s="205"/>
      <c r="L174" s="206"/>
      <c r="M174" s="207" t="s">
        <v>1</v>
      </c>
      <c r="N174" s="208" t="s">
        <v>42</v>
      </c>
      <c r="O174" s="68"/>
      <c r="P174" s="194">
        <f t="shared" si="11"/>
        <v>0</v>
      </c>
      <c r="Q174" s="194">
        <v>0.22</v>
      </c>
      <c r="R174" s="194">
        <f t="shared" si="12"/>
        <v>1.4841200000000001</v>
      </c>
      <c r="S174" s="194">
        <v>0</v>
      </c>
      <c r="T174" s="195">
        <f t="shared" si="13"/>
        <v>0</v>
      </c>
      <c r="U174" s="31"/>
      <c r="V174" s="31"/>
      <c r="W174" s="31"/>
      <c r="X174" s="31"/>
      <c r="Y174" s="31"/>
      <c r="Z174" s="31"/>
      <c r="AA174" s="31"/>
      <c r="AB174" s="31"/>
      <c r="AC174" s="31"/>
      <c r="AD174" s="31"/>
      <c r="AE174" s="31"/>
      <c r="AR174" s="196" t="s">
        <v>234</v>
      </c>
      <c r="AT174" s="196" t="s">
        <v>231</v>
      </c>
      <c r="AU174" s="196" t="s">
        <v>87</v>
      </c>
      <c r="AY174" s="14" t="s">
        <v>126</v>
      </c>
      <c r="BE174" s="197">
        <f t="shared" si="14"/>
        <v>0</v>
      </c>
      <c r="BF174" s="197">
        <f t="shared" si="15"/>
        <v>0</v>
      </c>
      <c r="BG174" s="197">
        <f t="shared" si="16"/>
        <v>0</v>
      </c>
      <c r="BH174" s="197">
        <f t="shared" si="17"/>
        <v>0</v>
      </c>
      <c r="BI174" s="197">
        <f t="shared" si="18"/>
        <v>0</v>
      </c>
      <c r="BJ174" s="14" t="s">
        <v>85</v>
      </c>
      <c r="BK174" s="197">
        <f t="shared" si="19"/>
        <v>0</v>
      </c>
      <c r="BL174" s="14" t="s">
        <v>133</v>
      </c>
      <c r="BM174" s="196" t="s">
        <v>482</v>
      </c>
    </row>
    <row r="175" spans="1:65" s="2" customFormat="1" ht="37.799999999999997" customHeight="1">
      <c r="A175" s="31"/>
      <c r="B175" s="32"/>
      <c r="C175" s="184" t="s">
        <v>483</v>
      </c>
      <c r="D175" s="184" t="s">
        <v>129</v>
      </c>
      <c r="E175" s="185" t="s">
        <v>484</v>
      </c>
      <c r="F175" s="186" t="s">
        <v>485</v>
      </c>
      <c r="G175" s="187" t="s">
        <v>263</v>
      </c>
      <c r="H175" s="188">
        <v>1308</v>
      </c>
      <c r="I175" s="189"/>
      <c r="J175" s="190">
        <f t="shared" si="10"/>
        <v>0</v>
      </c>
      <c r="K175" s="191"/>
      <c r="L175" s="36"/>
      <c r="M175" s="192" t="s">
        <v>1</v>
      </c>
      <c r="N175" s="193" t="s">
        <v>42</v>
      </c>
      <c r="O175" s="68"/>
      <c r="P175" s="194">
        <f t="shared" si="11"/>
        <v>0</v>
      </c>
      <c r="Q175" s="194">
        <v>0</v>
      </c>
      <c r="R175" s="194">
        <f t="shared" si="12"/>
        <v>0</v>
      </c>
      <c r="S175" s="194">
        <v>0</v>
      </c>
      <c r="T175" s="195">
        <f t="shared" si="13"/>
        <v>0</v>
      </c>
      <c r="U175" s="31"/>
      <c r="V175" s="31"/>
      <c r="W175" s="31"/>
      <c r="X175" s="31"/>
      <c r="Y175" s="31"/>
      <c r="Z175" s="31"/>
      <c r="AA175" s="31"/>
      <c r="AB175" s="31"/>
      <c r="AC175" s="31"/>
      <c r="AD175" s="31"/>
      <c r="AE175" s="31"/>
      <c r="AR175" s="196" t="s">
        <v>133</v>
      </c>
      <c r="AT175" s="196" t="s">
        <v>129</v>
      </c>
      <c r="AU175" s="196" t="s">
        <v>87</v>
      </c>
      <c r="AY175" s="14" t="s">
        <v>126</v>
      </c>
      <c r="BE175" s="197">
        <f t="shared" si="14"/>
        <v>0</v>
      </c>
      <c r="BF175" s="197">
        <f t="shared" si="15"/>
        <v>0</v>
      </c>
      <c r="BG175" s="197">
        <f t="shared" si="16"/>
        <v>0</v>
      </c>
      <c r="BH175" s="197">
        <f t="shared" si="17"/>
        <v>0</v>
      </c>
      <c r="BI175" s="197">
        <f t="shared" si="18"/>
        <v>0</v>
      </c>
      <c r="BJ175" s="14" t="s">
        <v>85</v>
      </c>
      <c r="BK175" s="197">
        <f t="shared" si="19"/>
        <v>0</v>
      </c>
      <c r="BL175" s="14" t="s">
        <v>133</v>
      </c>
      <c r="BM175" s="196" t="s">
        <v>486</v>
      </c>
    </row>
    <row r="176" spans="1:65" s="2" customFormat="1" ht="16.5" customHeight="1">
      <c r="A176" s="31"/>
      <c r="B176" s="32"/>
      <c r="C176" s="198" t="s">
        <v>487</v>
      </c>
      <c r="D176" s="198" t="s">
        <v>231</v>
      </c>
      <c r="E176" s="199" t="s">
        <v>474</v>
      </c>
      <c r="F176" s="200" t="s">
        <v>475</v>
      </c>
      <c r="G176" s="201" t="s">
        <v>151</v>
      </c>
      <c r="H176" s="202">
        <v>6.54</v>
      </c>
      <c r="I176" s="203"/>
      <c r="J176" s="204">
        <f t="shared" si="10"/>
        <v>0</v>
      </c>
      <c r="K176" s="205"/>
      <c r="L176" s="206"/>
      <c r="M176" s="207" t="s">
        <v>1</v>
      </c>
      <c r="N176" s="208" t="s">
        <v>42</v>
      </c>
      <c r="O176" s="68"/>
      <c r="P176" s="194">
        <f t="shared" si="11"/>
        <v>0</v>
      </c>
      <c r="Q176" s="194">
        <v>0.22</v>
      </c>
      <c r="R176" s="194">
        <f t="shared" si="12"/>
        <v>1.4388000000000001</v>
      </c>
      <c r="S176" s="194">
        <v>0</v>
      </c>
      <c r="T176" s="195">
        <f t="shared" si="13"/>
        <v>0</v>
      </c>
      <c r="U176" s="31"/>
      <c r="V176" s="31"/>
      <c r="W176" s="31"/>
      <c r="X176" s="31"/>
      <c r="Y176" s="31"/>
      <c r="Z176" s="31"/>
      <c r="AA176" s="31"/>
      <c r="AB176" s="31"/>
      <c r="AC176" s="31"/>
      <c r="AD176" s="31"/>
      <c r="AE176" s="31"/>
      <c r="AR176" s="196" t="s">
        <v>234</v>
      </c>
      <c r="AT176" s="196" t="s">
        <v>231</v>
      </c>
      <c r="AU176" s="196" t="s">
        <v>87</v>
      </c>
      <c r="AY176" s="14" t="s">
        <v>126</v>
      </c>
      <c r="BE176" s="197">
        <f t="shared" si="14"/>
        <v>0</v>
      </c>
      <c r="BF176" s="197">
        <f t="shared" si="15"/>
        <v>0</v>
      </c>
      <c r="BG176" s="197">
        <f t="shared" si="16"/>
        <v>0</v>
      </c>
      <c r="BH176" s="197">
        <f t="shared" si="17"/>
        <v>0</v>
      </c>
      <c r="BI176" s="197">
        <f t="shared" si="18"/>
        <v>0</v>
      </c>
      <c r="BJ176" s="14" t="s">
        <v>85</v>
      </c>
      <c r="BK176" s="197">
        <f t="shared" si="19"/>
        <v>0</v>
      </c>
      <c r="BL176" s="14" t="s">
        <v>133</v>
      </c>
      <c r="BM176" s="196" t="s">
        <v>488</v>
      </c>
    </row>
    <row r="177" spans="1:65" s="2" customFormat="1" ht="21.75" customHeight="1">
      <c r="A177" s="31"/>
      <c r="B177" s="32"/>
      <c r="C177" s="184" t="s">
        <v>489</v>
      </c>
      <c r="D177" s="184" t="s">
        <v>129</v>
      </c>
      <c r="E177" s="185" t="s">
        <v>490</v>
      </c>
      <c r="F177" s="186" t="s">
        <v>491</v>
      </c>
      <c r="G177" s="187" t="s">
        <v>132</v>
      </c>
      <c r="H177" s="188">
        <v>585</v>
      </c>
      <c r="I177" s="189"/>
      <c r="J177" s="190">
        <f t="shared" si="10"/>
        <v>0</v>
      </c>
      <c r="K177" s="191"/>
      <c r="L177" s="36"/>
      <c r="M177" s="192" t="s">
        <v>1</v>
      </c>
      <c r="N177" s="193" t="s">
        <v>42</v>
      </c>
      <c r="O177" s="68"/>
      <c r="P177" s="194">
        <f t="shared" si="11"/>
        <v>0</v>
      </c>
      <c r="Q177" s="194">
        <v>0</v>
      </c>
      <c r="R177" s="194">
        <f t="shared" si="12"/>
        <v>0</v>
      </c>
      <c r="S177" s="194">
        <v>0</v>
      </c>
      <c r="T177" s="195">
        <f t="shared" si="13"/>
        <v>0</v>
      </c>
      <c r="U177" s="31"/>
      <c r="V177" s="31"/>
      <c r="W177" s="31"/>
      <c r="X177" s="31"/>
      <c r="Y177" s="31"/>
      <c r="Z177" s="31"/>
      <c r="AA177" s="31"/>
      <c r="AB177" s="31"/>
      <c r="AC177" s="31"/>
      <c r="AD177" s="31"/>
      <c r="AE177" s="31"/>
      <c r="AR177" s="196" t="s">
        <v>133</v>
      </c>
      <c r="AT177" s="196" t="s">
        <v>129</v>
      </c>
      <c r="AU177" s="196" t="s">
        <v>87</v>
      </c>
      <c r="AY177" s="14" t="s">
        <v>126</v>
      </c>
      <c r="BE177" s="197">
        <f t="shared" si="14"/>
        <v>0</v>
      </c>
      <c r="BF177" s="197">
        <f t="shared" si="15"/>
        <v>0</v>
      </c>
      <c r="BG177" s="197">
        <f t="shared" si="16"/>
        <v>0</v>
      </c>
      <c r="BH177" s="197">
        <f t="shared" si="17"/>
        <v>0</v>
      </c>
      <c r="BI177" s="197">
        <f t="shared" si="18"/>
        <v>0</v>
      </c>
      <c r="BJ177" s="14" t="s">
        <v>85</v>
      </c>
      <c r="BK177" s="197">
        <f t="shared" si="19"/>
        <v>0</v>
      </c>
      <c r="BL177" s="14" t="s">
        <v>133</v>
      </c>
      <c r="BM177" s="196" t="s">
        <v>492</v>
      </c>
    </row>
    <row r="178" spans="1:65" s="2" customFormat="1" ht="21.75" customHeight="1">
      <c r="A178" s="31"/>
      <c r="B178" s="32"/>
      <c r="C178" s="184" t="s">
        <v>493</v>
      </c>
      <c r="D178" s="184" t="s">
        <v>129</v>
      </c>
      <c r="E178" s="185" t="s">
        <v>494</v>
      </c>
      <c r="F178" s="186" t="s">
        <v>495</v>
      </c>
      <c r="G178" s="187" t="s">
        <v>132</v>
      </c>
      <c r="H178" s="188">
        <v>946</v>
      </c>
      <c r="I178" s="189"/>
      <c r="J178" s="190">
        <f t="shared" si="10"/>
        <v>0</v>
      </c>
      <c r="K178" s="191"/>
      <c r="L178" s="36"/>
      <c r="M178" s="192" t="s">
        <v>1</v>
      </c>
      <c r="N178" s="193" t="s">
        <v>42</v>
      </c>
      <c r="O178" s="68"/>
      <c r="P178" s="194">
        <f t="shared" si="11"/>
        <v>0</v>
      </c>
      <c r="Q178" s="194">
        <v>0</v>
      </c>
      <c r="R178" s="194">
        <f t="shared" si="12"/>
        <v>0</v>
      </c>
      <c r="S178" s="194">
        <v>0</v>
      </c>
      <c r="T178" s="195">
        <f t="shared" si="13"/>
        <v>0</v>
      </c>
      <c r="U178" s="31"/>
      <c r="V178" s="31"/>
      <c r="W178" s="31"/>
      <c r="X178" s="31"/>
      <c r="Y178" s="31"/>
      <c r="Z178" s="31"/>
      <c r="AA178" s="31"/>
      <c r="AB178" s="31"/>
      <c r="AC178" s="31"/>
      <c r="AD178" s="31"/>
      <c r="AE178" s="31"/>
      <c r="AR178" s="196" t="s">
        <v>133</v>
      </c>
      <c r="AT178" s="196" t="s">
        <v>129</v>
      </c>
      <c r="AU178" s="196" t="s">
        <v>87</v>
      </c>
      <c r="AY178" s="14" t="s">
        <v>126</v>
      </c>
      <c r="BE178" s="197">
        <f t="shared" si="14"/>
        <v>0</v>
      </c>
      <c r="BF178" s="197">
        <f t="shared" si="15"/>
        <v>0</v>
      </c>
      <c r="BG178" s="197">
        <f t="shared" si="16"/>
        <v>0</v>
      </c>
      <c r="BH178" s="197">
        <f t="shared" si="17"/>
        <v>0</v>
      </c>
      <c r="BI178" s="197">
        <f t="shared" si="18"/>
        <v>0</v>
      </c>
      <c r="BJ178" s="14" t="s">
        <v>85</v>
      </c>
      <c r="BK178" s="197">
        <f t="shared" si="19"/>
        <v>0</v>
      </c>
      <c r="BL178" s="14" t="s">
        <v>133</v>
      </c>
      <c r="BM178" s="196" t="s">
        <v>496</v>
      </c>
    </row>
    <row r="179" spans="1:65" s="2" customFormat="1" ht="24.15" customHeight="1">
      <c r="A179" s="31"/>
      <c r="B179" s="32"/>
      <c r="C179" s="184" t="s">
        <v>497</v>
      </c>
      <c r="D179" s="184" t="s">
        <v>129</v>
      </c>
      <c r="E179" s="185" t="s">
        <v>498</v>
      </c>
      <c r="F179" s="186" t="s">
        <v>499</v>
      </c>
      <c r="G179" s="187" t="s">
        <v>263</v>
      </c>
      <c r="H179" s="188">
        <v>3373</v>
      </c>
      <c r="I179" s="189"/>
      <c r="J179" s="190">
        <f t="shared" si="10"/>
        <v>0</v>
      </c>
      <c r="K179" s="191"/>
      <c r="L179" s="36"/>
      <c r="M179" s="192" t="s">
        <v>1</v>
      </c>
      <c r="N179" s="193" t="s">
        <v>42</v>
      </c>
      <c r="O179" s="68"/>
      <c r="P179" s="194">
        <f t="shared" si="11"/>
        <v>0</v>
      </c>
      <c r="Q179" s="194">
        <v>0</v>
      </c>
      <c r="R179" s="194">
        <f t="shared" si="12"/>
        <v>0</v>
      </c>
      <c r="S179" s="194">
        <v>0</v>
      </c>
      <c r="T179" s="195">
        <f t="shared" si="13"/>
        <v>0</v>
      </c>
      <c r="U179" s="31"/>
      <c r="V179" s="31"/>
      <c r="W179" s="31"/>
      <c r="X179" s="31"/>
      <c r="Y179" s="31"/>
      <c r="Z179" s="31"/>
      <c r="AA179" s="31"/>
      <c r="AB179" s="31"/>
      <c r="AC179" s="31"/>
      <c r="AD179" s="31"/>
      <c r="AE179" s="31"/>
      <c r="AR179" s="196" t="s">
        <v>133</v>
      </c>
      <c r="AT179" s="196" t="s">
        <v>129</v>
      </c>
      <c r="AU179" s="196" t="s">
        <v>87</v>
      </c>
      <c r="AY179" s="14" t="s">
        <v>126</v>
      </c>
      <c r="BE179" s="197">
        <f t="shared" si="14"/>
        <v>0</v>
      </c>
      <c r="BF179" s="197">
        <f t="shared" si="15"/>
        <v>0</v>
      </c>
      <c r="BG179" s="197">
        <f t="shared" si="16"/>
        <v>0</v>
      </c>
      <c r="BH179" s="197">
        <f t="shared" si="17"/>
        <v>0</v>
      </c>
      <c r="BI179" s="197">
        <f t="shared" si="18"/>
        <v>0</v>
      </c>
      <c r="BJ179" s="14" t="s">
        <v>85</v>
      </c>
      <c r="BK179" s="197">
        <f t="shared" si="19"/>
        <v>0</v>
      </c>
      <c r="BL179" s="14" t="s">
        <v>133</v>
      </c>
      <c r="BM179" s="196" t="s">
        <v>500</v>
      </c>
    </row>
    <row r="180" spans="1:65" s="2" customFormat="1" ht="16.5" customHeight="1">
      <c r="A180" s="31"/>
      <c r="B180" s="32"/>
      <c r="C180" s="198" t="s">
        <v>501</v>
      </c>
      <c r="D180" s="198" t="s">
        <v>231</v>
      </c>
      <c r="E180" s="199" t="s">
        <v>502</v>
      </c>
      <c r="F180" s="200" t="s">
        <v>503</v>
      </c>
      <c r="G180" s="201" t="s">
        <v>263</v>
      </c>
      <c r="H180" s="202">
        <v>3373</v>
      </c>
      <c r="I180" s="203"/>
      <c r="J180" s="204">
        <f t="shared" si="10"/>
        <v>0</v>
      </c>
      <c r="K180" s="205"/>
      <c r="L180" s="206"/>
      <c r="M180" s="207" t="s">
        <v>1</v>
      </c>
      <c r="N180" s="208" t="s">
        <v>42</v>
      </c>
      <c r="O180" s="68"/>
      <c r="P180" s="194">
        <f t="shared" si="11"/>
        <v>0</v>
      </c>
      <c r="Q180" s="194">
        <v>5.0000000000000001E-4</v>
      </c>
      <c r="R180" s="194">
        <f t="shared" si="12"/>
        <v>1.6865000000000001</v>
      </c>
      <c r="S180" s="194">
        <v>0</v>
      </c>
      <c r="T180" s="195">
        <f t="shared" si="13"/>
        <v>0</v>
      </c>
      <c r="U180" s="31"/>
      <c r="V180" s="31"/>
      <c r="W180" s="31"/>
      <c r="X180" s="31"/>
      <c r="Y180" s="31"/>
      <c r="Z180" s="31"/>
      <c r="AA180" s="31"/>
      <c r="AB180" s="31"/>
      <c r="AC180" s="31"/>
      <c r="AD180" s="31"/>
      <c r="AE180" s="31"/>
      <c r="AR180" s="196" t="s">
        <v>234</v>
      </c>
      <c r="AT180" s="196" t="s">
        <v>231</v>
      </c>
      <c r="AU180" s="196" t="s">
        <v>87</v>
      </c>
      <c r="AY180" s="14" t="s">
        <v>126</v>
      </c>
      <c r="BE180" s="197">
        <f t="shared" si="14"/>
        <v>0</v>
      </c>
      <c r="BF180" s="197">
        <f t="shared" si="15"/>
        <v>0</v>
      </c>
      <c r="BG180" s="197">
        <f t="shared" si="16"/>
        <v>0</v>
      </c>
      <c r="BH180" s="197">
        <f t="shared" si="17"/>
        <v>0</v>
      </c>
      <c r="BI180" s="197">
        <f t="shared" si="18"/>
        <v>0</v>
      </c>
      <c r="BJ180" s="14" t="s">
        <v>85</v>
      </c>
      <c r="BK180" s="197">
        <f t="shared" si="19"/>
        <v>0</v>
      </c>
      <c r="BL180" s="14" t="s">
        <v>133</v>
      </c>
      <c r="BM180" s="196" t="s">
        <v>504</v>
      </c>
    </row>
    <row r="181" spans="1:65" s="2" customFormat="1" ht="24.15" customHeight="1">
      <c r="A181" s="31"/>
      <c r="B181" s="32"/>
      <c r="C181" s="184" t="s">
        <v>505</v>
      </c>
      <c r="D181" s="184" t="s">
        <v>129</v>
      </c>
      <c r="E181" s="185" t="s">
        <v>506</v>
      </c>
      <c r="F181" s="186" t="s">
        <v>507</v>
      </c>
      <c r="G181" s="187" t="s">
        <v>263</v>
      </c>
      <c r="H181" s="188">
        <v>1308</v>
      </c>
      <c r="I181" s="189"/>
      <c r="J181" s="190">
        <f t="shared" si="10"/>
        <v>0</v>
      </c>
      <c r="K181" s="191"/>
      <c r="L181" s="36"/>
      <c r="M181" s="192" t="s">
        <v>1</v>
      </c>
      <c r="N181" s="193" t="s">
        <v>42</v>
      </c>
      <c r="O181" s="68"/>
      <c r="P181" s="194">
        <f t="shared" si="11"/>
        <v>0</v>
      </c>
      <c r="Q181" s="194">
        <v>0</v>
      </c>
      <c r="R181" s="194">
        <f t="shared" si="12"/>
        <v>0</v>
      </c>
      <c r="S181" s="194">
        <v>0</v>
      </c>
      <c r="T181" s="195">
        <f t="shared" si="13"/>
        <v>0</v>
      </c>
      <c r="U181" s="31"/>
      <c r="V181" s="31"/>
      <c r="W181" s="31"/>
      <c r="X181" s="31"/>
      <c r="Y181" s="31"/>
      <c r="Z181" s="31"/>
      <c r="AA181" s="31"/>
      <c r="AB181" s="31"/>
      <c r="AC181" s="31"/>
      <c r="AD181" s="31"/>
      <c r="AE181" s="31"/>
      <c r="AR181" s="196" t="s">
        <v>133</v>
      </c>
      <c r="AT181" s="196" t="s">
        <v>129</v>
      </c>
      <c r="AU181" s="196" t="s">
        <v>87</v>
      </c>
      <c r="AY181" s="14" t="s">
        <v>126</v>
      </c>
      <c r="BE181" s="197">
        <f t="shared" si="14"/>
        <v>0</v>
      </c>
      <c r="BF181" s="197">
        <f t="shared" si="15"/>
        <v>0</v>
      </c>
      <c r="BG181" s="197">
        <f t="shared" si="16"/>
        <v>0</v>
      </c>
      <c r="BH181" s="197">
        <f t="shared" si="17"/>
        <v>0</v>
      </c>
      <c r="BI181" s="197">
        <f t="shared" si="18"/>
        <v>0</v>
      </c>
      <c r="BJ181" s="14" t="s">
        <v>85</v>
      </c>
      <c r="BK181" s="197">
        <f t="shared" si="19"/>
        <v>0</v>
      </c>
      <c r="BL181" s="14" t="s">
        <v>133</v>
      </c>
      <c r="BM181" s="196" t="s">
        <v>508</v>
      </c>
    </row>
    <row r="182" spans="1:65" s="2" customFormat="1" ht="16.5" customHeight="1">
      <c r="A182" s="31"/>
      <c r="B182" s="32"/>
      <c r="C182" s="198" t="s">
        <v>509</v>
      </c>
      <c r="D182" s="198" t="s">
        <v>231</v>
      </c>
      <c r="E182" s="199" t="s">
        <v>510</v>
      </c>
      <c r="F182" s="200" t="s">
        <v>511</v>
      </c>
      <c r="G182" s="201" t="s">
        <v>263</v>
      </c>
      <c r="H182" s="202">
        <v>1306</v>
      </c>
      <c r="I182" s="203"/>
      <c r="J182" s="204">
        <f t="shared" si="10"/>
        <v>0</v>
      </c>
      <c r="K182" s="205"/>
      <c r="L182" s="206"/>
      <c r="M182" s="207" t="s">
        <v>1</v>
      </c>
      <c r="N182" s="208" t="s">
        <v>42</v>
      </c>
      <c r="O182" s="68"/>
      <c r="P182" s="194">
        <f t="shared" si="11"/>
        <v>0</v>
      </c>
      <c r="Q182" s="194">
        <v>2E-3</v>
      </c>
      <c r="R182" s="194">
        <f t="shared" si="12"/>
        <v>2.6120000000000001</v>
      </c>
      <c r="S182" s="194">
        <v>0</v>
      </c>
      <c r="T182" s="195">
        <f t="shared" si="13"/>
        <v>0</v>
      </c>
      <c r="U182" s="31"/>
      <c r="V182" s="31"/>
      <c r="W182" s="31"/>
      <c r="X182" s="31"/>
      <c r="Y182" s="31"/>
      <c r="Z182" s="31"/>
      <c r="AA182" s="31"/>
      <c r="AB182" s="31"/>
      <c r="AC182" s="31"/>
      <c r="AD182" s="31"/>
      <c r="AE182" s="31"/>
      <c r="AR182" s="196" t="s">
        <v>234</v>
      </c>
      <c r="AT182" s="196" t="s">
        <v>231</v>
      </c>
      <c r="AU182" s="196" t="s">
        <v>87</v>
      </c>
      <c r="AY182" s="14" t="s">
        <v>126</v>
      </c>
      <c r="BE182" s="197">
        <f t="shared" si="14"/>
        <v>0</v>
      </c>
      <c r="BF182" s="197">
        <f t="shared" si="15"/>
        <v>0</v>
      </c>
      <c r="BG182" s="197">
        <f t="shared" si="16"/>
        <v>0</v>
      </c>
      <c r="BH182" s="197">
        <f t="shared" si="17"/>
        <v>0</v>
      </c>
      <c r="BI182" s="197">
        <f t="shared" si="18"/>
        <v>0</v>
      </c>
      <c r="BJ182" s="14" t="s">
        <v>85</v>
      </c>
      <c r="BK182" s="197">
        <f t="shared" si="19"/>
        <v>0</v>
      </c>
      <c r="BL182" s="14" t="s">
        <v>133</v>
      </c>
      <c r="BM182" s="196" t="s">
        <v>512</v>
      </c>
    </row>
    <row r="183" spans="1:65" s="2" customFormat="1" ht="24.15" customHeight="1">
      <c r="A183" s="31"/>
      <c r="B183" s="32"/>
      <c r="C183" s="184" t="s">
        <v>513</v>
      </c>
      <c r="D183" s="184" t="s">
        <v>129</v>
      </c>
      <c r="E183" s="185" t="s">
        <v>514</v>
      </c>
      <c r="F183" s="186" t="s">
        <v>515</v>
      </c>
      <c r="G183" s="187" t="s">
        <v>263</v>
      </c>
      <c r="H183" s="188">
        <v>22</v>
      </c>
      <c r="I183" s="189"/>
      <c r="J183" s="190">
        <f t="shared" si="10"/>
        <v>0</v>
      </c>
      <c r="K183" s="191"/>
      <c r="L183" s="36"/>
      <c r="M183" s="192" t="s">
        <v>1</v>
      </c>
      <c r="N183" s="193" t="s">
        <v>42</v>
      </c>
      <c r="O183" s="68"/>
      <c r="P183" s="194">
        <f t="shared" si="11"/>
        <v>0</v>
      </c>
      <c r="Q183" s="194">
        <v>0</v>
      </c>
      <c r="R183" s="194">
        <f t="shared" si="12"/>
        <v>0</v>
      </c>
      <c r="S183" s="194">
        <v>0</v>
      </c>
      <c r="T183" s="195">
        <f t="shared" si="13"/>
        <v>0</v>
      </c>
      <c r="U183" s="31"/>
      <c r="V183" s="31"/>
      <c r="W183" s="31"/>
      <c r="X183" s="31"/>
      <c r="Y183" s="31"/>
      <c r="Z183" s="31"/>
      <c r="AA183" s="31"/>
      <c r="AB183" s="31"/>
      <c r="AC183" s="31"/>
      <c r="AD183" s="31"/>
      <c r="AE183" s="31"/>
      <c r="AR183" s="196" t="s">
        <v>133</v>
      </c>
      <c r="AT183" s="196" t="s">
        <v>129</v>
      </c>
      <c r="AU183" s="196" t="s">
        <v>87</v>
      </c>
      <c r="AY183" s="14" t="s">
        <v>126</v>
      </c>
      <c r="BE183" s="197">
        <f t="shared" si="14"/>
        <v>0</v>
      </c>
      <c r="BF183" s="197">
        <f t="shared" si="15"/>
        <v>0</v>
      </c>
      <c r="BG183" s="197">
        <f t="shared" si="16"/>
        <v>0</v>
      </c>
      <c r="BH183" s="197">
        <f t="shared" si="17"/>
        <v>0</v>
      </c>
      <c r="BI183" s="197">
        <f t="shared" si="18"/>
        <v>0</v>
      </c>
      <c r="BJ183" s="14" t="s">
        <v>85</v>
      </c>
      <c r="BK183" s="197">
        <f t="shared" si="19"/>
        <v>0</v>
      </c>
      <c r="BL183" s="14" t="s">
        <v>133</v>
      </c>
      <c r="BM183" s="196" t="s">
        <v>516</v>
      </c>
    </row>
    <row r="184" spans="1:65" s="2" customFormat="1" ht="24.15" customHeight="1">
      <c r="A184" s="31"/>
      <c r="B184" s="32"/>
      <c r="C184" s="198" t="s">
        <v>517</v>
      </c>
      <c r="D184" s="198" t="s">
        <v>231</v>
      </c>
      <c r="E184" s="199" t="s">
        <v>518</v>
      </c>
      <c r="F184" s="200" t="s">
        <v>519</v>
      </c>
      <c r="G184" s="201" t="s">
        <v>263</v>
      </c>
      <c r="H184" s="202">
        <v>22</v>
      </c>
      <c r="I184" s="203"/>
      <c r="J184" s="204">
        <f t="shared" si="10"/>
        <v>0</v>
      </c>
      <c r="K184" s="205"/>
      <c r="L184" s="206"/>
      <c r="M184" s="207" t="s">
        <v>1</v>
      </c>
      <c r="N184" s="208" t="s">
        <v>42</v>
      </c>
      <c r="O184" s="68"/>
      <c r="P184" s="194">
        <f t="shared" si="11"/>
        <v>0</v>
      </c>
      <c r="Q184" s="194">
        <v>0.01</v>
      </c>
      <c r="R184" s="194">
        <f t="shared" si="12"/>
        <v>0.22</v>
      </c>
      <c r="S184" s="194">
        <v>0</v>
      </c>
      <c r="T184" s="195">
        <f t="shared" si="13"/>
        <v>0</v>
      </c>
      <c r="U184" s="31"/>
      <c r="V184" s="31"/>
      <c r="W184" s="31"/>
      <c r="X184" s="31"/>
      <c r="Y184" s="31"/>
      <c r="Z184" s="31"/>
      <c r="AA184" s="31"/>
      <c r="AB184" s="31"/>
      <c r="AC184" s="31"/>
      <c r="AD184" s="31"/>
      <c r="AE184" s="31"/>
      <c r="AR184" s="196" t="s">
        <v>234</v>
      </c>
      <c r="AT184" s="196" t="s">
        <v>231</v>
      </c>
      <c r="AU184" s="196" t="s">
        <v>87</v>
      </c>
      <c r="AY184" s="14" t="s">
        <v>126</v>
      </c>
      <c r="BE184" s="197">
        <f t="shared" si="14"/>
        <v>0</v>
      </c>
      <c r="BF184" s="197">
        <f t="shared" si="15"/>
        <v>0</v>
      </c>
      <c r="BG184" s="197">
        <f t="shared" si="16"/>
        <v>0</v>
      </c>
      <c r="BH184" s="197">
        <f t="shared" si="17"/>
        <v>0</v>
      </c>
      <c r="BI184" s="197">
        <f t="shared" si="18"/>
        <v>0</v>
      </c>
      <c r="BJ184" s="14" t="s">
        <v>85</v>
      </c>
      <c r="BK184" s="197">
        <f t="shared" si="19"/>
        <v>0</v>
      </c>
      <c r="BL184" s="14" t="s">
        <v>133</v>
      </c>
      <c r="BM184" s="196" t="s">
        <v>520</v>
      </c>
    </row>
    <row r="185" spans="1:65" s="2" customFormat="1" ht="24.15" customHeight="1">
      <c r="A185" s="31"/>
      <c r="B185" s="32"/>
      <c r="C185" s="184" t="s">
        <v>521</v>
      </c>
      <c r="D185" s="184" t="s">
        <v>129</v>
      </c>
      <c r="E185" s="185" t="s">
        <v>522</v>
      </c>
      <c r="F185" s="186" t="s">
        <v>523</v>
      </c>
      <c r="G185" s="187" t="s">
        <v>263</v>
      </c>
      <c r="H185" s="188">
        <v>18</v>
      </c>
      <c r="I185" s="189"/>
      <c r="J185" s="190">
        <f t="shared" si="10"/>
        <v>0</v>
      </c>
      <c r="K185" s="191"/>
      <c r="L185" s="36"/>
      <c r="M185" s="192" t="s">
        <v>1</v>
      </c>
      <c r="N185" s="193" t="s">
        <v>42</v>
      </c>
      <c r="O185" s="68"/>
      <c r="P185" s="194">
        <f t="shared" si="11"/>
        <v>0</v>
      </c>
      <c r="Q185" s="194">
        <v>5.0000000000000002E-5</v>
      </c>
      <c r="R185" s="194">
        <f t="shared" si="12"/>
        <v>9.0000000000000008E-4</v>
      </c>
      <c r="S185" s="194">
        <v>0</v>
      </c>
      <c r="T185" s="195">
        <f t="shared" si="13"/>
        <v>0</v>
      </c>
      <c r="U185" s="31"/>
      <c r="V185" s="31"/>
      <c r="W185" s="31"/>
      <c r="X185" s="31"/>
      <c r="Y185" s="31"/>
      <c r="Z185" s="31"/>
      <c r="AA185" s="31"/>
      <c r="AB185" s="31"/>
      <c r="AC185" s="31"/>
      <c r="AD185" s="31"/>
      <c r="AE185" s="31"/>
      <c r="AR185" s="196" t="s">
        <v>133</v>
      </c>
      <c r="AT185" s="196" t="s">
        <v>129</v>
      </c>
      <c r="AU185" s="196" t="s">
        <v>87</v>
      </c>
      <c r="AY185" s="14" t="s">
        <v>126</v>
      </c>
      <c r="BE185" s="197">
        <f t="shared" si="14"/>
        <v>0</v>
      </c>
      <c r="BF185" s="197">
        <f t="shared" si="15"/>
        <v>0</v>
      </c>
      <c r="BG185" s="197">
        <f t="shared" si="16"/>
        <v>0</v>
      </c>
      <c r="BH185" s="197">
        <f t="shared" si="17"/>
        <v>0</v>
      </c>
      <c r="BI185" s="197">
        <f t="shared" si="18"/>
        <v>0</v>
      </c>
      <c r="BJ185" s="14" t="s">
        <v>85</v>
      </c>
      <c r="BK185" s="197">
        <f t="shared" si="19"/>
        <v>0</v>
      </c>
      <c r="BL185" s="14" t="s">
        <v>133</v>
      </c>
      <c r="BM185" s="196" t="s">
        <v>524</v>
      </c>
    </row>
    <row r="186" spans="1:65" s="2" customFormat="1" ht="21.75" customHeight="1">
      <c r="A186" s="31"/>
      <c r="B186" s="32"/>
      <c r="C186" s="198" t="s">
        <v>525</v>
      </c>
      <c r="D186" s="198" t="s">
        <v>231</v>
      </c>
      <c r="E186" s="199" t="s">
        <v>526</v>
      </c>
      <c r="F186" s="200" t="s">
        <v>527</v>
      </c>
      <c r="G186" s="201" t="s">
        <v>263</v>
      </c>
      <c r="H186" s="202">
        <v>18</v>
      </c>
      <c r="I186" s="203"/>
      <c r="J186" s="204">
        <f t="shared" ref="J186:J217" si="20">ROUND(I186*H186,2)</f>
        <v>0</v>
      </c>
      <c r="K186" s="205"/>
      <c r="L186" s="206"/>
      <c r="M186" s="207" t="s">
        <v>1</v>
      </c>
      <c r="N186" s="208" t="s">
        <v>42</v>
      </c>
      <c r="O186" s="68"/>
      <c r="P186" s="194">
        <f t="shared" ref="P186:P217" si="21">O186*H186</f>
        <v>0</v>
      </c>
      <c r="Q186" s="194">
        <v>4.7200000000000002E-3</v>
      </c>
      <c r="R186" s="194">
        <f t="shared" ref="R186:R217" si="22">Q186*H186</f>
        <v>8.4960000000000008E-2</v>
      </c>
      <c r="S186" s="194">
        <v>0</v>
      </c>
      <c r="T186" s="195">
        <f t="shared" ref="T186:T217" si="23">S186*H186</f>
        <v>0</v>
      </c>
      <c r="U186" s="31"/>
      <c r="V186" s="31"/>
      <c r="W186" s="31"/>
      <c r="X186" s="31"/>
      <c r="Y186" s="31"/>
      <c r="Z186" s="31"/>
      <c r="AA186" s="31"/>
      <c r="AB186" s="31"/>
      <c r="AC186" s="31"/>
      <c r="AD186" s="31"/>
      <c r="AE186" s="31"/>
      <c r="AR186" s="196" t="s">
        <v>234</v>
      </c>
      <c r="AT186" s="196" t="s">
        <v>231</v>
      </c>
      <c r="AU186" s="196" t="s">
        <v>87</v>
      </c>
      <c r="AY186" s="14" t="s">
        <v>126</v>
      </c>
      <c r="BE186" s="197">
        <f t="shared" ref="BE186:BE203" si="24">IF(N186="základní",J186,0)</f>
        <v>0</v>
      </c>
      <c r="BF186" s="197">
        <f t="shared" ref="BF186:BF203" si="25">IF(N186="snížená",J186,0)</f>
        <v>0</v>
      </c>
      <c r="BG186" s="197">
        <f t="shared" ref="BG186:BG203" si="26">IF(N186="zákl. přenesená",J186,0)</f>
        <v>0</v>
      </c>
      <c r="BH186" s="197">
        <f t="shared" ref="BH186:BH203" si="27">IF(N186="sníž. přenesená",J186,0)</f>
        <v>0</v>
      </c>
      <c r="BI186" s="197">
        <f t="shared" ref="BI186:BI203" si="28">IF(N186="nulová",J186,0)</f>
        <v>0</v>
      </c>
      <c r="BJ186" s="14" t="s">
        <v>85</v>
      </c>
      <c r="BK186" s="197">
        <f t="shared" ref="BK186:BK203" si="29">ROUND(I186*H186,2)</f>
        <v>0</v>
      </c>
      <c r="BL186" s="14" t="s">
        <v>133</v>
      </c>
      <c r="BM186" s="196" t="s">
        <v>528</v>
      </c>
    </row>
    <row r="187" spans="1:65" s="2" customFormat="1" ht="24.15" customHeight="1">
      <c r="A187" s="31"/>
      <c r="B187" s="32"/>
      <c r="C187" s="184" t="s">
        <v>529</v>
      </c>
      <c r="D187" s="184" t="s">
        <v>129</v>
      </c>
      <c r="E187" s="185" t="s">
        <v>530</v>
      </c>
      <c r="F187" s="186" t="s">
        <v>531</v>
      </c>
      <c r="G187" s="187" t="s">
        <v>263</v>
      </c>
      <c r="H187" s="188">
        <v>22</v>
      </c>
      <c r="I187" s="189"/>
      <c r="J187" s="190">
        <f t="shared" si="20"/>
        <v>0</v>
      </c>
      <c r="K187" s="191"/>
      <c r="L187" s="36"/>
      <c r="M187" s="192" t="s">
        <v>1</v>
      </c>
      <c r="N187" s="193" t="s">
        <v>42</v>
      </c>
      <c r="O187" s="68"/>
      <c r="P187" s="194">
        <f t="shared" si="21"/>
        <v>0</v>
      </c>
      <c r="Q187" s="194">
        <v>0</v>
      </c>
      <c r="R187" s="194">
        <f t="shared" si="22"/>
        <v>0</v>
      </c>
      <c r="S187" s="194">
        <v>0</v>
      </c>
      <c r="T187" s="195">
        <f t="shared" si="23"/>
        <v>0</v>
      </c>
      <c r="U187" s="31"/>
      <c r="V187" s="31"/>
      <c r="W187" s="31"/>
      <c r="X187" s="31"/>
      <c r="Y187" s="31"/>
      <c r="Z187" s="31"/>
      <c r="AA187" s="31"/>
      <c r="AB187" s="31"/>
      <c r="AC187" s="31"/>
      <c r="AD187" s="31"/>
      <c r="AE187" s="31"/>
      <c r="AR187" s="196" t="s">
        <v>133</v>
      </c>
      <c r="AT187" s="196" t="s">
        <v>129</v>
      </c>
      <c r="AU187" s="196" t="s">
        <v>87</v>
      </c>
      <c r="AY187" s="14" t="s">
        <v>126</v>
      </c>
      <c r="BE187" s="197">
        <f t="shared" si="24"/>
        <v>0</v>
      </c>
      <c r="BF187" s="197">
        <f t="shared" si="25"/>
        <v>0</v>
      </c>
      <c r="BG187" s="197">
        <f t="shared" si="26"/>
        <v>0</v>
      </c>
      <c r="BH187" s="197">
        <f t="shared" si="27"/>
        <v>0</v>
      </c>
      <c r="BI187" s="197">
        <f t="shared" si="28"/>
        <v>0</v>
      </c>
      <c r="BJ187" s="14" t="s">
        <v>85</v>
      </c>
      <c r="BK187" s="197">
        <f t="shared" si="29"/>
        <v>0</v>
      </c>
      <c r="BL187" s="14" t="s">
        <v>133</v>
      </c>
      <c r="BM187" s="196" t="s">
        <v>532</v>
      </c>
    </row>
    <row r="188" spans="1:65" s="2" customFormat="1" ht="37.799999999999997" customHeight="1">
      <c r="A188" s="31"/>
      <c r="B188" s="32"/>
      <c r="C188" s="184" t="s">
        <v>533</v>
      </c>
      <c r="D188" s="184" t="s">
        <v>129</v>
      </c>
      <c r="E188" s="185" t="s">
        <v>534</v>
      </c>
      <c r="F188" s="186" t="s">
        <v>535</v>
      </c>
      <c r="G188" s="187" t="s">
        <v>263</v>
      </c>
      <c r="H188" s="188">
        <v>20</v>
      </c>
      <c r="I188" s="189"/>
      <c r="J188" s="190">
        <f t="shared" si="20"/>
        <v>0</v>
      </c>
      <c r="K188" s="191"/>
      <c r="L188" s="36"/>
      <c r="M188" s="192" t="s">
        <v>1</v>
      </c>
      <c r="N188" s="193" t="s">
        <v>42</v>
      </c>
      <c r="O188" s="68"/>
      <c r="P188" s="194">
        <f t="shared" si="21"/>
        <v>0</v>
      </c>
      <c r="Q188" s="194">
        <v>0</v>
      </c>
      <c r="R188" s="194">
        <f t="shared" si="22"/>
        <v>0</v>
      </c>
      <c r="S188" s="194">
        <v>0</v>
      </c>
      <c r="T188" s="195">
        <f t="shared" si="23"/>
        <v>0</v>
      </c>
      <c r="U188" s="31"/>
      <c r="V188" s="31"/>
      <c r="W188" s="31"/>
      <c r="X188" s="31"/>
      <c r="Y188" s="31"/>
      <c r="Z188" s="31"/>
      <c r="AA188" s="31"/>
      <c r="AB188" s="31"/>
      <c r="AC188" s="31"/>
      <c r="AD188" s="31"/>
      <c r="AE188" s="31"/>
      <c r="AR188" s="196" t="s">
        <v>133</v>
      </c>
      <c r="AT188" s="196" t="s">
        <v>129</v>
      </c>
      <c r="AU188" s="196" t="s">
        <v>87</v>
      </c>
      <c r="AY188" s="14" t="s">
        <v>126</v>
      </c>
      <c r="BE188" s="197">
        <f t="shared" si="24"/>
        <v>0</v>
      </c>
      <c r="BF188" s="197">
        <f t="shared" si="25"/>
        <v>0</v>
      </c>
      <c r="BG188" s="197">
        <f t="shared" si="26"/>
        <v>0</v>
      </c>
      <c r="BH188" s="197">
        <f t="shared" si="27"/>
        <v>0</v>
      </c>
      <c r="BI188" s="197">
        <f t="shared" si="28"/>
        <v>0</v>
      </c>
      <c r="BJ188" s="14" t="s">
        <v>85</v>
      </c>
      <c r="BK188" s="197">
        <f t="shared" si="29"/>
        <v>0</v>
      </c>
      <c r="BL188" s="14" t="s">
        <v>133</v>
      </c>
      <c r="BM188" s="196" t="s">
        <v>536</v>
      </c>
    </row>
    <row r="189" spans="1:65" s="2" customFormat="1" ht="24.15" customHeight="1">
      <c r="A189" s="31"/>
      <c r="B189" s="32"/>
      <c r="C189" s="184" t="s">
        <v>537</v>
      </c>
      <c r="D189" s="184" t="s">
        <v>129</v>
      </c>
      <c r="E189" s="185" t="s">
        <v>538</v>
      </c>
      <c r="F189" s="186" t="s">
        <v>539</v>
      </c>
      <c r="G189" s="187" t="s">
        <v>263</v>
      </c>
      <c r="H189" s="188">
        <v>20</v>
      </c>
      <c r="I189" s="189"/>
      <c r="J189" s="190">
        <f t="shared" si="20"/>
        <v>0</v>
      </c>
      <c r="K189" s="191"/>
      <c r="L189" s="36"/>
      <c r="M189" s="192" t="s">
        <v>1</v>
      </c>
      <c r="N189" s="193" t="s">
        <v>42</v>
      </c>
      <c r="O189" s="68"/>
      <c r="P189" s="194">
        <f t="shared" si="21"/>
        <v>0</v>
      </c>
      <c r="Q189" s="194">
        <v>9.3999999999999997E-4</v>
      </c>
      <c r="R189" s="194">
        <f t="shared" si="22"/>
        <v>1.8800000000000001E-2</v>
      </c>
      <c r="S189" s="194">
        <v>0</v>
      </c>
      <c r="T189" s="195">
        <f t="shared" si="23"/>
        <v>0</v>
      </c>
      <c r="U189" s="31"/>
      <c r="V189" s="31"/>
      <c r="W189" s="31"/>
      <c r="X189" s="31"/>
      <c r="Y189" s="31"/>
      <c r="Z189" s="31"/>
      <c r="AA189" s="31"/>
      <c r="AB189" s="31"/>
      <c r="AC189" s="31"/>
      <c r="AD189" s="31"/>
      <c r="AE189" s="31"/>
      <c r="AR189" s="196" t="s">
        <v>133</v>
      </c>
      <c r="AT189" s="196" t="s">
        <v>129</v>
      </c>
      <c r="AU189" s="196" t="s">
        <v>87</v>
      </c>
      <c r="AY189" s="14" t="s">
        <v>126</v>
      </c>
      <c r="BE189" s="197">
        <f t="shared" si="24"/>
        <v>0</v>
      </c>
      <c r="BF189" s="197">
        <f t="shared" si="25"/>
        <v>0</v>
      </c>
      <c r="BG189" s="197">
        <f t="shared" si="26"/>
        <v>0</v>
      </c>
      <c r="BH189" s="197">
        <f t="shared" si="27"/>
        <v>0</v>
      </c>
      <c r="BI189" s="197">
        <f t="shared" si="28"/>
        <v>0</v>
      </c>
      <c r="BJ189" s="14" t="s">
        <v>85</v>
      </c>
      <c r="BK189" s="197">
        <f t="shared" si="29"/>
        <v>0</v>
      </c>
      <c r="BL189" s="14" t="s">
        <v>133</v>
      </c>
      <c r="BM189" s="196" t="s">
        <v>540</v>
      </c>
    </row>
    <row r="190" spans="1:65" s="2" customFormat="1" ht="24.15" customHeight="1">
      <c r="A190" s="31"/>
      <c r="B190" s="32"/>
      <c r="C190" s="184" t="s">
        <v>541</v>
      </c>
      <c r="D190" s="184" t="s">
        <v>129</v>
      </c>
      <c r="E190" s="185" t="s">
        <v>542</v>
      </c>
      <c r="F190" s="186" t="s">
        <v>543</v>
      </c>
      <c r="G190" s="187" t="s">
        <v>263</v>
      </c>
      <c r="H190" s="188">
        <v>22</v>
      </c>
      <c r="I190" s="189"/>
      <c r="J190" s="190">
        <f t="shared" si="20"/>
        <v>0</v>
      </c>
      <c r="K190" s="191"/>
      <c r="L190" s="36"/>
      <c r="M190" s="192" t="s">
        <v>1</v>
      </c>
      <c r="N190" s="193" t="s">
        <v>42</v>
      </c>
      <c r="O190" s="68"/>
      <c r="P190" s="194">
        <f t="shared" si="21"/>
        <v>0</v>
      </c>
      <c r="Q190" s="194">
        <v>0</v>
      </c>
      <c r="R190" s="194">
        <f t="shared" si="22"/>
        <v>0</v>
      </c>
      <c r="S190" s="194">
        <v>0</v>
      </c>
      <c r="T190" s="195">
        <f t="shared" si="23"/>
        <v>0</v>
      </c>
      <c r="U190" s="31"/>
      <c r="V190" s="31"/>
      <c r="W190" s="31"/>
      <c r="X190" s="31"/>
      <c r="Y190" s="31"/>
      <c r="Z190" s="31"/>
      <c r="AA190" s="31"/>
      <c r="AB190" s="31"/>
      <c r="AC190" s="31"/>
      <c r="AD190" s="31"/>
      <c r="AE190" s="31"/>
      <c r="AR190" s="196" t="s">
        <v>133</v>
      </c>
      <c r="AT190" s="196" t="s">
        <v>129</v>
      </c>
      <c r="AU190" s="196" t="s">
        <v>87</v>
      </c>
      <c r="AY190" s="14" t="s">
        <v>126</v>
      </c>
      <c r="BE190" s="197">
        <f t="shared" si="24"/>
        <v>0</v>
      </c>
      <c r="BF190" s="197">
        <f t="shared" si="25"/>
        <v>0</v>
      </c>
      <c r="BG190" s="197">
        <f t="shared" si="26"/>
        <v>0</v>
      </c>
      <c r="BH190" s="197">
        <f t="shared" si="27"/>
        <v>0</v>
      </c>
      <c r="BI190" s="197">
        <f t="shared" si="28"/>
        <v>0</v>
      </c>
      <c r="BJ190" s="14" t="s">
        <v>85</v>
      </c>
      <c r="BK190" s="197">
        <f t="shared" si="29"/>
        <v>0</v>
      </c>
      <c r="BL190" s="14" t="s">
        <v>133</v>
      </c>
      <c r="BM190" s="196" t="s">
        <v>544</v>
      </c>
    </row>
    <row r="191" spans="1:65" s="2" customFormat="1" ht="33" customHeight="1">
      <c r="A191" s="31"/>
      <c r="B191" s="32"/>
      <c r="C191" s="184" t="s">
        <v>545</v>
      </c>
      <c r="D191" s="184" t="s">
        <v>129</v>
      </c>
      <c r="E191" s="185" t="s">
        <v>546</v>
      </c>
      <c r="F191" s="186" t="s">
        <v>547</v>
      </c>
      <c r="G191" s="187" t="s">
        <v>132</v>
      </c>
      <c r="H191" s="188">
        <v>1230</v>
      </c>
      <c r="I191" s="189"/>
      <c r="J191" s="190">
        <f t="shared" si="20"/>
        <v>0</v>
      </c>
      <c r="K191" s="191"/>
      <c r="L191" s="36"/>
      <c r="M191" s="192" t="s">
        <v>1</v>
      </c>
      <c r="N191" s="193" t="s">
        <v>42</v>
      </c>
      <c r="O191" s="68"/>
      <c r="P191" s="194">
        <f t="shared" si="21"/>
        <v>0</v>
      </c>
      <c r="Q191" s="194">
        <v>0</v>
      </c>
      <c r="R191" s="194">
        <f t="shared" si="22"/>
        <v>0</v>
      </c>
      <c r="S191" s="194">
        <v>0</v>
      </c>
      <c r="T191" s="195">
        <f t="shared" si="23"/>
        <v>0</v>
      </c>
      <c r="U191" s="31"/>
      <c r="V191" s="31"/>
      <c r="W191" s="31"/>
      <c r="X191" s="31"/>
      <c r="Y191" s="31"/>
      <c r="Z191" s="31"/>
      <c r="AA191" s="31"/>
      <c r="AB191" s="31"/>
      <c r="AC191" s="31"/>
      <c r="AD191" s="31"/>
      <c r="AE191" s="31"/>
      <c r="AR191" s="196" t="s">
        <v>133</v>
      </c>
      <c r="AT191" s="196" t="s">
        <v>129</v>
      </c>
      <c r="AU191" s="196" t="s">
        <v>87</v>
      </c>
      <c r="AY191" s="14" t="s">
        <v>126</v>
      </c>
      <c r="BE191" s="197">
        <f t="shared" si="24"/>
        <v>0</v>
      </c>
      <c r="BF191" s="197">
        <f t="shared" si="25"/>
        <v>0</v>
      </c>
      <c r="BG191" s="197">
        <f t="shared" si="26"/>
        <v>0</v>
      </c>
      <c r="BH191" s="197">
        <f t="shared" si="27"/>
        <v>0</v>
      </c>
      <c r="BI191" s="197">
        <f t="shared" si="28"/>
        <v>0</v>
      </c>
      <c r="BJ191" s="14" t="s">
        <v>85</v>
      </c>
      <c r="BK191" s="197">
        <f t="shared" si="29"/>
        <v>0</v>
      </c>
      <c r="BL191" s="14" t="s">
        <v>133</v>
      </c>
      <c r="BM191" s="196" t="s">
        <v>548</v>
      </c>
    </row>
    <row r="192" spans="1:65" s="2" customFormat="1" ht="24.15" customHeight="1">
      <c r="A192" s="31"/>
      <c r="B192" s="32"/>
      <c r="C192" s="184" t="s">
        <v>549</v>
      </c>
      <c r="D192" s="184" t="s">
        <v>129</v>
      </c>
      <c r="E192" s="185" t="s">
        <v>550</v>
      </c>
      <c r="F192" s="186" t="s">
        <v>551</v>
      </c>
      <c r="G192" s="187" t="s">
        <v>263</v>
      </c>
      <c r="H192" s="188">
        <v>2</v>
      </c>
      <c r="I192" s="189"/>
      <c r="J192" s="190">
        <f t="shared" si="20"/>
        <v>0</v>
      </c>
      <c r="K192" s="191"/>
      <c r="L192" s="36"/>
      <c r="M192" s="192" t="s">
        <v>1</v>
      </c>
      <c r="N192" s="193" t="s">
        <v>42</v>
      </c>
      <c r="O192" s="68"/>
      <c r="P192" s="194">
        <f t="shared" si="21"/>
        <v>0</v>
      </c>
      <c r="Q192" s="194">
        <v>0</v>
      </c>
      <c r="R192" s="194">
        <f t="shared" si="22"/>
        <v>0</v>
      </c>
      <c r="S192" s="194">
        <v>0</v>
      </c>
      <c r="T192" s="195">
        <f t="shared" si="23"/>
        <v>0</v>
      </c>
      <c r="U192" s="31"/>
      <c r="V192" s="31"/>
      <c r="W192" s="31"/>
      <c r="X192" s="31"/>
      <c r="Y192" s="31"/>
      <c r="Z192" s="31"/>
      <c r="AA192" s="31"/>
      <c r="AB192" s="31"/>
      <c r="AC192" s="31"/>
      <c r="AD192" s="31"/>
      <c r="AE192" s="31"/>
      <c r="AR192" s="196" t="s">
        <v>133</v>
      </c>
      <c r="AT192" s="196" t="s">
        <v>129</v>
      </c>
      <c r="AU192" s="196" t="s">
        <v>87</v>
      </c>
      <c r="AY192" s="14" t="s">
        <v>126</v>
      </c>
      <c r="BE192" s="197">
        <f t="shared" si="24"/>
        <v>0</v>
      </c>
      <c r="BF192" s="197">
        <f t="shared" si="25"/>
        <v>0</v>
      </c>
      <c r="BG192" s="197">
        <f t="shared" si="26"/>
        <v>0</v>
      </c>
      <c r="BH192" s="197">
        <f t="shared" si="27"/>
        <v>0</v>
      </c>
      <c r="BI192" s="197">
        <f t="shared" si="28"/>
        <v>0</v>
      </c>
      <c r="BJ192" s="14" t="s">
        <v>85</v>
      </c>
      <c r="BK192" s="197">
        <f t="shared" si="29"/>
        <v>0</v>
      </c>
      <c r="BL192" s="14" t="s">
        <v>133</v>
      </c>
      <c r="BM192" s="196" t="s">
        <v>552</v>
      </c>
    </row>
    <row r="193" spans="1:65" s="2" customFormat="1" ht="21.75" customHeight="1">
      <c r="A193" s="31"/>
      <c r="B193" s="32"/>
      <c r="C193" s="198" t="s">
        <v>553</v>
      </c>
      <c r="D193" s="198" t="s">
        <v>231</v>
      </c>
      <c r="E193" s="199" t="s">
        <v>554</v>
      </c>
      <c r="F193" s="200" t="s">
        <v>555</v>
      </c>
      <c r="G193" s="201" t="s">
        <v>556</v>
      </c>
      <c r="H193" s="202">
        <v>2</v>
      </c>
      <c r="I193" s="203"/>
      <c r="J193" s="204">
        <f t="shared" si="20"/>
        <v>0</v>
      </c>
      <c r="K193" s="205"/>
      <c r="L193" s="206"/>
      <c r="M193" s="207" t="s">
        <v>1</v>
      </c>
      <c r="N193" s="208" t="s">
        <v>42</v>
      </c>
      <c r="O193" s="68"/>
      <c r="P193" s="194">
        <f t="shared" si="21"/>
        <v>0</v>
      </c>
      <c r="Q193" s="194">
        <v>1.2E-2</v>
      </c>
      <c r="R193" s="194">
        <f t="shared" si="22"/>
        <v>2.4E-2</v>
      </c>
      <c r="S193" s="194">
        <v>0</v>
      </c>
      <c r="T193" s="195">
        <f t="shared" si="23"/>
        <v>0</v>
      </c>
      <c r="U193" s="31"/>
      <c r="V193" s="31"/>
      <c r="W193" s="31"/>
      <c r="X193" s="31"/>
      <c r="Y193" s="31"/>
      <c r="Z193" s="31"/>
      <c r="AA193" s="31"/>
      <c r="AB193" s="31"/>
      <c r="AC193" s="31"/>
      <c r="AD193" s="31"/>
      <c r="AE193" s="31"/>
      <c r="AR193" s="196" t="s">
        <v>234</v>
      </c>
      <c r="AT193" s="196" t="s">
        <v>231</v>
      </c>
      <c r="AU193" s="196" t="s">
        <v>87</v>
      </c>
      <c r="AY193" s="14" t="s">
        <v>126</v>
      </c>
      <c r="BE193" s="197">
        <f t="shared" si="24"/>
        <v>0</v>
      </c>
      <c r="BF193" s="197">
        <f t="shared" si="25"/>
        <v>0</v>
      </c>
      <c r="BG193" s="197">
        <f t="shared" si="26"/>
        <v>0</v>
      </c>
      <c r="BH193" s="197">
        <f t="shared" si="27"/>
        <v>0</v>
      </c>
      <c r="BI193" s="197">
        <f t="shared" si="28"/>
        <v>0</v>
      </c>
      <c r="BJ193" s="14" t="s">
        <v>85</v>
      </c>
      <c r="BK193" s="197">
        <f t="shared" si="29"/>
        <v>0</v>
      </c>
      <c r="BL193" s="14" t="s">
        <v>133</v>
      </c>
      <c r="BM193" s="196" t="s">
        <v>557</v>
      </c>
    </row>
    <row r="194" spans="1:65" s="2" customFormat="1" ht="21.75" customHeight="1">
      <c r="A194" s="31"/>
      <c r="B194" s="32"/>
      <c r="C194" s="184" t="s">
        <v>206</v>
      </c>
      <c r="D194" s="184" t="s">
        <v>129</v>
      </c>
      <c r="E194" s="185" t="s">
        <v>558</v>
      </c>
      <c r="F194" s="186" t="s">
        <v>559</v>
      </c>
      <c r="G194" s="187" t="s">
        <v>132</v>
      </c>
      <c r="H194" s="188">
        <v>946</v>
      </c>
      <c r="I194" s="189"/>
      <c r="J194" s="190">
        <f t="shared" si="20"/>
        <v>0</v>
      </c>
      <c r="K194" s="191"/>
      <c r="L194" s="36"/>
      <c r="M194" s="192" t="s">
        <v>1</v>
      </c>
      <c r="N194" s="193" t="s">
        <v>42</v>
      </c>
      <c r="O194" s="68"/>
      <c r="P194" s="194">
        <f t="shared" si="21"/>
        <v>0</v>
      </c>
      <c r="Q194" s="194">
        <v>0</v>
      </c>
      <c r="R194" s="194">
        <f t="shared" si="22"/>
        <v>0</v>
      </c>
      <c r="S194" s="194">
        <v>0</v>
      </c>
      <c r="T194" s="195">
        <f t="shared" si="23"/>
        <v>0</v>
      </c>
      <c r="U194" s="31"/>
      <c r="V194" s="31"/>
      <c r="W194" s="31"/>
      <c r="X194" s="31"/>
      <c r="Y194" s="31"/>
      <c r="Z194" s="31"/>
      <c r="AA194" s="31"/>
      <c r="AB194" s="31"/>
      <c r="AC194" s="31"/>
      <c r="AD194" s="31"/>
      <c r="AE194" s="31"/>
      <c r="AR194" s="196" t="s">
        <v>133</v>
      </c>
      <c r="AT194" s="196" t="s">
        <v>129</v>
      </c>
      <c r="AU194" s="196" t="s">
        <v>87</v>
      </c>
      <c r="AY194" s="14" t="s">
        <v>126</v>
      </c>
      <c r="BE194" s="197">
        <f t="shared" si="24"/>
        <v>0</v>
      </c>
      <c r="BF194" s="197">
        <f t="shared" si="25"/>
        <v>0</v>
      </c>
      <c r="BG194" s="197">
        <f t="shared" si="26"/>
        <v>0</v>
      </c>
      <c r="BH194" s="197">
        <f t="shared" si="27"/>
        <v>0</v>
      </c>
      <c r="BI194" s="197">
        <f t="shared" si="28"/>
        <v>0</v>
      </c>
      <c r="BJ194" s="14" t="s">
        <v>85</v>
      </c>
      <c r="BK194" s="197">
        <f t="shared" si="29"/>
        <v>0</v>
      </c>
      <c r="BL194" s="14" t="s">
        <v>133</v>
      </c>
      <c r="BM194" s="196" t="s">
        <v>560</v>
      </c>
    </row>
    <row r="195" spans="1:65" s="2" customFormat="1" ht="16.5" customHeight="1">
      <c r="A195" s="31"/>
      <c r="B195" s="32"/>
      <c r="C195" s="198" t="s">
        <v>561</v>
      </c>
      <c r="D195" s="198" t="s">
        <v>231</v>
      </c>
      <c r="E195" s="199" t="s">
        <v>562</v>
      </c>
      <c r="F195" s="200" t="s">
        <v>563</v>
      </c>
      <c r="G195" s="201" t="s">
        <v>132</v>
      </c>
      <c r="H195" s="202">
        <v>946</v>
      </c>
      <c r="I195" s="203"/>
      <c r="J195" s="204">
        <f t="shared" si="20"/>
        <v>0</v>
      </c>
      <c r="K195" s="205"/>
      <c r="L195" s="206"/>
      <c r="M195" s="207" t="s">
        <v>1</v>
      </c>
      <c r="N195" s="208" t="s">
        <v>42</v>
      </c>
      <c r="O195" s="68"/>
      <c r="P195" s="194">
        <f t="shared" si="21"/>
        <v>0</v>
      </c>
      <c r="Q195" s="194">
        <v>4.6999999999999999E-4</v>
      </c>
      <c r="R195" s="194">
        <f t="shared" si="22"/>
        <v>0.44461999999999996</v>
      </c>
      <c r="S195" s="194">
        <v>0</v>
      </c>
      <c r="T195" s="195">
        <f t="shared" si="23"/>
        <v>0</v>
      </c>
      <c r="U195" s="31"/>
      <c r="V195" s="31"/>
      <c r="W195" s="31"/>
      <c r="X195" s="31"/>
      <c r="Y195" s="31"/>
      <c r="Z195" s="31"/>
      <c r="AA195" s="31"/>
      <c r="AB195" s="31"/>
      <c r="AC195" s="31"/>
      <c r="AD195" s="31"/>
      <c r="AE195" s="31"/>
      <c r="AR195" s="196" t="s">
        <v>234</v>
      </c>
      <c r="AT195" s="196" t="s">
        <v>231</v>
      </c>
      <c r="AU195" s="196" t="s">
        <v>87</v>
      </c>
      <c r="AY195" s="14" t="s">
        <v>126</v>
      </c>
      <c r="BE195" s="197">
        <f t="shared" si="24"/>
        <v>0</v>
      </c>
      <c r="BF195" s="197">
        <f t="shared" si="25"/>
        <v>0</v>
      </c>
      <c r="BG195" s="197">
        <f t="shared" si="26"/>
        <v>0</v>
      </c>
      <c r="BH195" s="197">
        <f t="shared" si="27"/>
        <v>0</v>
      </c>
      <c r="BI195" s="197">
        <f t="shared" si="28"/>
        <v>0</v>
      </c>
      <c r="BJ195" s="14" t="s">
        <v>85</v>
      </c>
      <c r="BK195" s="197">
        <f t="shared" si="29"/>
        <v>0</v>
      </c>
      <c r="BL195" s="14" t="s">
        <v>133</v>
      </c>
      <c r="BM195" s="196" t="s">
        <v>564</v>
      </c>
    </row>
    <row r="196" spans="1:65" s="2" customFormat="1" ht="24.15" customHeight="1">
      <c r="A196" s="31"/>
      <c r="B196" s="32"/>
      <c r="C196" s="184" t="s">
        <v>565</v>
      </c>
      <c r="D196" s="184" t="s">
        <v>129</v>
      </c>
      <c r="E196" s="185" t="s">
        <v>566</v>
      </c>
      <c r="F196" s="186" t="s">
        <v>567</v>
      </c>
      <c r="G196" s="187" t="s">
        <v>132</v>
      </c>
      <c r="H196" s="188">
        <v>946</v>
      </c>
      <c r="I196" s="189"/>
      <c r="J196" s="190">
        <f t="shared" si="20"/>
        <v>0</v>
      </c>
      <c r="K196" s="191"/>
      <c r="L196" s="36"/>
      <c r="M196" s="192" t="s">
        <v>1</v>
      </c>
      <c r="N196" s="193" t="s">
        <v>42</v>
      </c>
      <c r="O196" s="68"/>
      <c r="P196" s="194">
        <f t="shared" si="21"/>
        <v>0</v>
      </c>
      <c r="Q196" s="194">
        <v>0</v>
      </c>
      <c r="R196" s="194">
        <f t="shared" si="22"/>
        <v>0</v>
      </c>
      <c r="S196" s="194">
        <v>0</v>
      </c>
      <c r="T196" s="195">
        <f t="shared" si="23"/>
        <v>0</v>
      </c>
      <c r="U196" s="31"/>
      <c r="V196" s="31"/>
      <c r="W196" s="31"/>
      <c r="X196" s="31"/>
      <c r="Y196" s="31"/>
      <c r="Z196" s="31"/>
      <c r="AA196" s="31"/>
      <c r="AB196" s="31"/>
      <c r="AC196" s="31"/>
      <c r="AD196" s="31"/>
      <c r="AE196" s="31"/>
      <c r="AR196" s="196" t="s">
        <v>133</v>
      </c>
      <c r="AT196" s="196" t="s">
        <v>129</v>
      </c>
      <c r="AU196" s="196" t="s">
        <v>87</v>
      </c>
      <c r="AY196" s="14" t="s">
        <v>126</v>
      </c>
      <c r="BE196" s="197">
        <f t="shared" si="24"/>
        <v>0</v>
      </c>
      <c r="BF196" s="197">
        <f t="shared" si="25"/>
        <v>0</v>
      </c>
      <c r="BG196" s="197">
        <f t="shared" si="26"/>
        <v>0</v>
      </c>
      <c r="BH196" s="197">
        <f t="shared" si="27"/>
        <v>0</v>
      </c>
      <c r="BI196" s="197">
        <f t="shared" si="28"/>
        <v>0</v>
      </c>
      <c r="BJ196" s="14" t="s">
        <v>85</v>
      </c>
      <c r="BK196" s="197">
        <f t="shared" si="29"/>
        <v>0</v>
      </c>
      <c r="BL196" s="14" t="s">
        <v>133</v>
      </c>
      <c r="BM196" s="196" t="s">
        <v>568</v>
      </c>
    </row>
    <row r="197" spans="1:65" s="2" customFormat="1" ht="16.5" customHeight="1">
      <c r="A197" s="31"/>
      <c r="B197" s="32"/>
      <c r="C197" s="198" t="s">
        <v>569</v>
      </c>
      <c r="D197" s="198" t="s">
        <v>231</v>
      </c>
      <c r="E197" s="199" t="s">
        <v>570</v>
      </c>
      <c r="F197" s="200" t="s">
        <v>571</v>
      </c>
      <c r="G197" s="201" t="s">
        <v>151</v>
      </c>
      <c r="H197" s="202">
        <v>97.438000000000002</v>
      </c>
      <c r="I197" s="203"/>
      <c r="J197" s="204">
        <f t="shared" si="20"/>
        <v>0</v>
      </c>
      <c r="K197" s="205"/>
      <c r="L197" s="206"/>
      <c r="M197" s="207" t="s">
        <v>1</v>
      </c>
      <c r="N197" s="208" t="s">
        <v>42</v>
      </c>
      <c r="O197" s="68"/>
      <c r="P197" s="194">
        <f t="shared" si="21"/>
        <v>0</v>
      </c>
      <c r="Q197" s="194">
        <v>0.2</v>
      </c>
      <c r="R197" s="194">
        <f t="shared" si="22"/>
        <v>19.4876</v>
      </c>
      <c r="S197" s="194">
        <v>0</v>
      </c>
      <c r="T197" s="195">
        <f t="shared" si="23"/>
        <v>0</v>
      </c>
      <c r="U197" s="31"/>
      <c r="V197" s="31"/>
      <c r="W197" s="31"/>
      <c r="X197" s="31"/>
      <c r="Y197" s="31"/>
      <c r="Z197" s="31"/>
      <c r="AA197" s="31"/>
      <c r="AB197" s="31"/>
      <c r="AC197" s="31"/>
      <c r="AD197" s="31"/>
      <c r="AE197" s="31"/>
      <c r="AR197" s="196" t="s">
        <v>234</v>
      </c>
      <c r="AT197" s="196" t="s">
        <v>231</v>
      </c>
      <c r="AU197" s="196" t="s">
        <v>87</v>
      </c>
      <c r="AY197" s="14" t="s">
        <v>126</v>
      </c>
      <c r="BE197" s="197">
        <f t="shared" si="24"/>
        <v>0</v>
      </c>
      <c r="BF197" s="197">
        <f t="shared" si="25"/>
        <v>0</v>
      </c>
      <c r="BG197" s="197">
        <f t="shared" si="26"/>
        <v>0</v>
      </c>
      <c r="BH197" s="197">
        <f t="shared" si="27"/>
        <v>0</v>
      </c>
      <c r="BI197" s="197">
        <f t="shared" si="28"/>
        <v>0</v>
      </c>
      <c r="BJ197" s="14" t="s">
        <v>85</v>
      </c>
      <c r="BK197" s="197">
        <f t="shared" si="29"/>
        <v>0</v>
      </c>
      <c r="BL197" s="14" t="s">
        <v>133</v>
      </c>
      <c r="BM197" s="196" t="s">
        <v>572</v>
      </c>
    </row>
    <row r="198" spans="1:65" s="2" customFormat="1" ht="24.15" customHeight="1">
      <c r="A198" s="31"/>
      <c r="B198" s="32"/>
      <c r="C198" s="184" t="s">
        <v>244</v>
      </c>
      <c r="D198" s="184" t="s">
        <v>129</v>
      </c>
      <c r="E198" s="185" t="s">
        <v>573</v>
      </c>
      <c r="F198" s="186" t="s">
        <v>574</v>
      </c>
      <c r="G198" s="187" t="s">
        <v>180</v>
      </c>
      <c r="H198" s="188">
        <v>6.5000000000000002E-2</v>
      </c>
      <c r="I198" s="189"/>
      <c r="J198" s="190">
        <f t="shared" si="20"/>
        <v>0</v>
      </c>
      <c r="K198" s="191"/>
      <c r="L198" s="36"/>
      <c r="M198" s="192" t="s">
        <v>1</v>
      </c>
      <c r="N198" s="193" t="s">
        <v>42</v>
      </c>
      <c r="O198" s="68"/>
      <c r="P198" s="194">
        <f t="shared" si="21"/>
        <v>0</v>
      </c>
      <c r="Q198" s="194">
        <v>0</v>
      </c>
      <c r="R198" s="194">
        <f t="shared" si="22"/>
        <v>0</v>
      </c>
      <c r="S198" s="194">
        <v>0</v>
      </c>
      <c r="T198" s="195">
        <f t="shared" si="23"/>
        <v>0</v>
      </c>
      <c r="U198" s="31"/>
      <c r="V198" s="31"/>
      <c r="W198" s="31"/>
      <c r="X198" s="31"/>
      <c r="Y198" s="31"/>
      <c r="Z198" s="31"/>
      <c r="AA198" s="31"/>
      <c r="AB198" s="31"/>
      <c r="AC198" s="31"/>
      <c r="AD198" s="31"/>
      <c r="AE198" s="31"/>
      <c r="AR198" s="196" t="s">
        <v>133</v>
      </c>
      <c r="AT198" s="196" t="s">
        <v>129</v>
      </c>
      <c r="AU198" s="196" t="s">
        <v>87</v>
      </c>
      <c r="AY198" s="14" t="s">
        <v>126</v>
      </c>
      <c r="BE198" s="197">
        <f t="shared" si="24"/>
        <v>0</v>
      </c>
      <c r="BF198" s="197">
        <f t="shared" si="25"/>
        <v>0</v>
      </c>
      <c r="BG198" s="197">
        <f t="shared" si="26"/>
        <v>0</v>
      </c>
      <c r="BH198" s="197">
        <f t="shared" si="27"/>
        <v>0</v>
      </c>
      <c r="BI198" s="197">
        <f t="shared" si="28"/>
        <v>0</v>
      </c>
      <c r="BJ198" s="14" t="s">
        <v>85</v>
      </c>
      <c r="BK198" s="197">
        <f t="shared" si="29"/>
        <v>0</v>
      </c>
      <c r="BL198" s="14" t="s">
        <v>133</v>
      </c>
      <c r="BM198" s="196" t="s">
        <v>575</v>
      </c>
    </row>
    <row r="199" spans="1:65" s="2" customFormat="1" ht="16.5" customHeight="1">
      <c r="A199" s="31"/>
      <c r="B199" s="32"/>
      <c r="C199" s="198" t="s">
        <v>246</v>
      </c>
      <c r="D199" s="198" t="s">
        <v>231</v>
      </c>
      <c r="E199" s="199" t="s">
        <v>576</v>
      </c>
      <c r="F199" s="200" t="s">
        <v>577</v>
      </c>
      <c r="G199" s="201" t="s">
        <v>467</v>
      </c>
      <c r="H199" s="202">
        <v>129.12</v>
      </c>
      <c r="I199" s="203"/>
      <c r="J199" s="204">
        <f t="shared" si="20"/>
        <v>0</v>
      </c>
      <c r="K199" s="205"/>
      <c r="L199" s="206"/>
      <c r="M199" s="207" t="s">
        <v>1</v>
      </c>
      <c r="N199" s="208" t="s">
        <v>42</v>
      </c>
      <c r="O199" s="68"/>
      <c r="P199" s="194">
        <f t="shared" si="21"/>
        <v>0</v>
      </c>
      <c r="Q199" s="194">
        <v>1E-3</v>
      </c>
      <c r="R199" s="194">
        <f t="shared" si="22"/>
        <v>0.12912000000000001</v>
      </c>
      <c r="S199" s="194">
        <v>0</v>
      </c>
      <c r="T199" s="195">
        <f t="shared" si="23"/>
        <v>0</v>
      </c>
      <c r="U199" s="31"/>
      <c r="V199" s="31"/>
      <c r="W199" s="31"/>
      <c r="X199" s="31"/>
      <c r="Y199" s="31"/>
      <c r="Z199" s="31"/>
      <c r="AA199" s="31"/>
      <c r="AB199" s="31"/>
      <c r="AC199" s="31"/>
      <c r="AD199" s="31"/>
      <c r="AE199" s="31"/>
      <c r="AR199" s="196" t="s">
        <v>234</v>
      </c>
      <c r="AT199" s="196" t="s">
        <v>231</v>
      </c>
      <c r="AU199" s="196" t="s">
        <v>87</v>
      </c>
      <c r="AY199" s="14" t="s">
        <v>126</v>
      </c>
      <c r="BE199" s="197">
        <f t="shared" si="24"/>
        <v>0</v>
      </c>
      <c r="BF199" s="197">
        <f t="shared" si="25"/>
        <v>0</v>
      </c>
      <c r="BG199" s="197">
        <f t="shared" si="26"/>
        <v>0</v>
      </c>
      <c r="BH199" s="197">
        <f t="shared" si="27"/>
        <v>0</v>
      </c>
      <c r="BI199" s="197">
        <f t="shared" si="28"/>
        <v>0</v>
      </c>
      <c r="BJ199" s="14" t="s">
        <v>85</v>
      </c>
      <c r="BK199" s="197">
        <f t="shared" si="29"/>
        <v>0</v>
      </c>
      <c r="BL199" s="14" t="s">
        <v>133</v>
      </c>
      <c r="BM199" s="196" t="s">
        <v>578</v>
      </c>
    </row>
    <row r="200" spans="1:65" s="2" customFormat="1" ht="21.75" customHeight="1">
      <c r="A200" s="31"/>
      <c r="B200" s="32"/>
      <c r="C200" s="184" t="s">
        <v>579</v>
      </c>
      <c r="D200" s="184" t="s">
        <v>129</v>
      </c>
      <c r="E200" s="185" t="s">
        <v>580</v>
      </c>
      <c r="F200" s="186" t="s">
        <v>581</v>
      </c>
      <c r="G200" s="187" t="s">
        <v>132</v>
      </c>
      <c r="H200" s="188">
        <v>1815</v>
      </c>
      <c r="I200" s="189"/>
      <c r="J200" s="190">
        <f t="shared" si="20"/>
        <v>0</v>
      </c>
      <c r="K200" s="191"/>
      <c r="L200" s="36"/>
      <c r="M200" s="192" t="s">
        <v>1</v>
      </c>
      <c r="N200" s="193" t="s">
        <v>42</v>
      </c>
      <c r="O200" s="68"/>
      <c r="P200" s="194">
        <f t="shared" si="21"/>
        <v>0</v>
      </c>
      <c r="Q200" s="194">
        <v>0</v>
      </c>
      <c r="R200" s="194">
        <f t="shared" si="22"/>
        <v>0</v>
      </c>
      <c r="S200" s="194">
        <v>0</v>
      </c>
      <c r="T200" s="195">
        <f t="shared" si="23"/>
        <v>0</v>
      </c>
      <c r="U200" s="31"/>
      <c r="V200" s="31"/>
      <c r="W200" s="31"/>
      <c r="X200" s="31"/>
      <c r="Y200" s="31"/>
      <c r="Z200" s="31"/>
      <c r="AA200" s="31"/>
      <c r="AB200" s="31"/>
      <c r="AC200" s="31"/>
      <c r="AD200" s="31"/>
      <c r="AE200" s="31"/>
      <c r="AR200" s="196" t="s">
        <v>133</v>
      </c>
      <c r="AT200" s="196" t="s">
        <v>129</v>
      </c>
      <c r="AU200" s="196" t="s">
        <v>87</v>
      </c>
      <c r="AY200" s="14" t="s">
        <v>126</v>
      </c>
      <c r="BE200" s="197">
        <f t="shared" si="24"/>
        <v>0</v>
      </c>
      <c r="BF200" s="197">
        <f t="shared" si="25"/>
        <v>0</v>
      </c>
      <c r="BG200" s="197">
        <f t="shared" si="26"/>
        <v>0</v>
      </c>
      <c r="BH200" s="197">
        <f t="shared" si="27"/>
        <v>0</v>
      </c>
      <c r="BI200" s="197">
        <f t="shared" si="28"/>
        <v>0</v>
      </c>
      <c r="BJ200" s="14" t="s">
        <v>85</v>
      </c>
      <c r="BK200" s="197">
        <f t="shared" si="29"/>
        <v>0</v>
      </c>
      <c r="BL200" s="14" t="s">
        <v>133</v>
      </c>
      <c r="BM200" s="196" t="s">
        <v>582</v>
      </c>
    </row>
    <row r="201" spans="1:65" s="2" customFormat="1" ht="16.5" customHeight="1">
      <c r="A201" s="31"/>
      <c r="B201" s="32"/>
      <c r="C201" s="184" t="s">
        <v>583</v>
      </c>
      <c r="D201" s="184" t="s">
        <v>129</v>
      </c>
      <c r="E201" s="185" t="s">
        <v>584</v>
      </c>
      <c r="F201" s="186" t="s">
        <v>585</v>
      </c>
      <c r="G201" s="187" t="s">
        <v>151</v>
      </c>
      <c r="H201" s="188">
        <v>3.9929999999999999</v>
      </c>
      <c r="I201" s="189"/>
      <c r="J201" s="190">
        <f t="shared" si="20"/>
        <v>0</v>
      </c>
      <c r="K201" s="191"/>
      <c r="L201" s="36"/>
      <c r="M201" s="192" t="s">
        <v>1</v>
      </c>
      <c r="N201" s="193" t="s">
        <v>42</v>
      </c>
      <c r="O201" s="68"/>
      <c r="P201" s="194">
        <f t="shared" si="21"/>
        <v>0</v>
      </c>
      <c r="Q201" s="194">
        <v>0</v>
      </c>
      <c r="R201" s="194">
        <f t="shared" si="22"/>
        <v>0</v>
      </c>
      <c r="S201" s="194">
        <v>0</v>
      </c>
      <c r="T201" s="195">
        <f t="shared" si="23"/>
        <v>0</v>
      </c>
      <c r="U201" s="31"/>
      <c r="V201" s="31"/>
      <c r="W201" s="31"/>
      <c r="X201" s="31"/>
      <c r="Y201" s="31"/>
      <c r="Z201" s="31"/>
      <c r="AA201" s="31"/>
      <c r="AB201" s="31"/>
      <c r="AC201" s="31"/>
      <c r="AD201" s="31"/>
      <c r="AE201" s="31"/>
      <c r="AR201" s="196" t="s">
        <v>133</v>
      </c>
      <c r="AT201" s="196" t="s">
        <v>129</v>
      </c>
      <c r="AU201" s="196" t="s">
        <v>87</v>
      </c>
      <c r="AY201" s="14" t="s">
        <v>126</v>
      </c>
      <c r="BE201" s="197">
        <f t="shared" si="24"/>
        <v>0</v>
      </c>
      <c r="BF201" s="197">
        <f t="shared" si="25"/>
        <v>0</v>
      </c>
      <c r="BG201" s="197">
        <f t="shared" si="26"/>
        <v>0</v>
      </c>
      <c r="BH201" s="197">
        <f t="shared" si="27"/>
        <v>0</v>
      </c>
      <c r="BI201" s="197">
        <f t="shared" si="28"/>
        <v>0</v>
      </c>
      <c r="BJ201" s="14" t="s">
        <v>85</v>
      </c>
      <c r="BK201" s="197">
        <f t="shared" si="29"/>
        <v>0</v>
      </c>
      <c r="BL201" s="14" t="s">
        <v>133</v>
      </c>
      <c r="BM201" s="196" t="s">
        <v>586</v>
      </c>
    </row>
    <row r="202" spans="1:65" s="2" customFormat="1" ht="21.75" customHeight="1">
      <c r="A202" s="31"/>
      <c r="B202" s="32"/>
      <c r="C202" s="184" t="s">
        <v>587</v>
      </c>
      <c r="D202" s="184" t="s">
        <v>129</v>
      </c>
      <c r="E202" s="185" t="s">
        <v>588</v>
      </c>
      <c r="F202" s="186" t="s">
        <v>589</v>
      </c>
      <c r="G202" s="187" t="s">
        <v>151</v>
      </c>
      <c r="H202" s="188">
        <v>3.9929999999999999</v>
      </c>
      <c r="I202" s="189"/>
      <c r="J202" s="190">
        <f t="shared" si="20"/>
        <v>0</v>
      </c>
      <c r="K202" s="191"/>
      <c r="L202" s="36"/>
      <c r="M202" s="192" t="s">
        <v>1</v>
      </c>
      <c r="N202" s="193" t="s">
        <v>42</v>
      </c>
      <c r="O202" s="68"/>
      <c r="P202" s="194">
        <f t="shared" si="21"/>
        <v>0</v>
      </c>
      <c r="Q202" s="194">
        <v>0</v>
      </c>
      <c r="R202" s="194">
        <f t="shared" si="22"/>
        <v>0</v>
      </c>
      <c r="S202" s="194">
        <v>0</v>
      </c>
      <c r="T202" s="195">
        <f t="shared" si="23"/>
        <v>0</v>
      </c>
      <c r="U202" s="31"/>
      <c r="V202" s="31"/>
      <c r="W202" s="31"/>
      <c r="X202" s="31"/>
      <c r="Y202" s="31"/>
      <c r="Z202" s="31"/>
      <c r="AA202" s="31"/>
      <c r="AB202" s="31"/>
      <c r="AC202" s="31"/>
      <c r="AD202" s="31"/>
      <c r="AE202" s="31"/>
      <c r="AR202" s="196" t="s">
        <v>133</v>
      </c>
      <c r="AT202" s="196" t="s">
        <v>129</v>
      </c>
      <c r="AU202" s="196" t="s">
        <v>87</v>
      </c>
      <c r="AY202" s="14" t="s">
        <v>126</v>
      </c>
      <c r="BE202" s="197">
        <f t="shared" si="24"/>
        <v>0</v>
      </c>
      <c r="BF202" s="197">
        <f t="shared" si="25"/>
        <v>0</v>
      </c>
      <c r="BG202" s="197">
        <f t="shared" si="26"/>
        <v>0</v>
      </c>
      <c r="BH202" s="197">
        <f t="shared" si="27"/>
        <v>0</v>
      </c>
      <c r="BI202" s="197">
        <f t="shared" si="28"/>
        <v>0</v>
      </c>
      <c r="BJ202" s="14" t="s">
        <v>85</v>
      </c>
      <c r="BK202" s="197">
        <f t="shared" si="29"/>
        <v>0</v>
      </c>
      <c r="BL202" s="14" t="s">
        <v>133</v>
      </c>
      <c r="BM202" s="196" t="s">
        <v>590</v>
      </c>
    </row>
    <row r="203" spans="1:65" s="2" customFormat="1" ht="24.15" customHeight="1">
      <c r="A203" s="31"/>
      <c r="B203" s="32"/>
      <c r="C203" s="184" t="s">
        <v>591</v>
      </c>
      <c r="D203" s="184" t="s">
        <v>129</v>
      </c>
      <c r="E203" s="185" t="s">
        <v>592</v>
      </c>
      <c r="F203" s="186" t="s">
        <v>593</v>
      </c>
      <c r="G203" s="187" t="s">
        <v>151</v>
      </c>
      <c r="H203" s="188">
        <v>39.93</v>
      </c>
      <c r="I203" s="189"/>
      <c r="J203" s="190">
        <f t="shared" si="20"/>
        <v>0</v>
      </c>
      <c r="K203" s="191"/>
      <c r="L203" s="36"/>
      <c r="M203" s="192" t="s">
        <v>1</v>
      </c>
      <c r="N203" s="193" t="s">
        <v>42</v>
      </c>
      <c r="O203" s="68"/>
      <c r="P203" s="194">
        <f t="shared" si="21"/>
        <v>0</v>
      </c>
      <c r="Q203" s="194">
        <v>0</v>
      </c>
      <c r="R203" s="194">
        <f t="shared" si="22"/>
        <v>0</v>
      </c>
      <c r="S203" s="194">
        <v>0</v>
      </c>
      <c r="T203" s="195">
        <f t="shared" si="23"/>
        <v>0</v>
      </c>
      <c r="U203" s="31"/>
      <c r="V203" s="31"/>
      <c r="W203" s="31"/>
      <c r="X203" s="31"/>
      <c r="Y203" s="31"/>
      <c r="Z203" s="31"/>
      <c r="AA203" s="31"/>
      <c r="AB203" s="31"/>
      <c r="AC203" s="31"/>
      <c r="AD203" s="31"/>
      <c r="AE203" s="31"/>
      <c r="AR203" s="196" t="s">
        <v>133</v>
      </c>
      <c r="AT203" s="196" t="s">
        <v>129</v>
      </c>
      <c r="AU203" s="196" t="s">
        <v>87</v>
      </c>
      <c r="AY203" s="14" t="s">
        <v>126</v>
      </c>
      <c r="BE203" s="197">
        <f t="shared" si="24"/>
        <v>0</v>
      </c>
      <c r="BF203" s="197">
        <f t="shared" si="25"/>
        <v>0</v>
      </c>
      <c r="BG203" s="197">
        <f t="shared" si="26"/>
        <v>0</v>
      </c>
      <c r="BH203" s="197">
        <f t="shared" si="27"/>
        <v>0</v>
      </c>
      <c r="BI203" s="197">
        <f t="shared" si="28"/>
        <v>0</v>
      </c>
      <c r="BJ203" s="14" t="s">
        <v>85</v>
      </c>
      <c r="BK203" s="197">
        <f t="shared" si="29"/>
        <v>0</v>
      </c>
      <c r="BL203" s="14" t="s">
        <v>133</v>
      </c>
      <c r="BM203" s="196" t="s">
        <v>594</v>
      </c>
    </row>
    <row r="204" spans="1:65" s="12" customFormat="1" ht="22.8" customHeight="1">
      <c r="B204" s="168"/>
      <c r="C204" s="169"/>
      <c r="D204" s="170" t="s">
        <v>76</v>
      </c>
      <c r="E204" s="182" t="s">
        <v>282</v>
      </c>
      <c r="F204" s="182" t="s">
        <v>283</v>
      </c>
      <c r="G204" s="169"/>
      <c r="H204" s="169"/>
      <c r="I204" s="172"/>
      <c r="J204" s="183">
        <f>BK204</f>
        <v>0</v>
      </c>
      <c r="K204" s="169"/>
      <c r="L204" s="174"/>
      <c r="M204" s="175"/>
      <c r="N204" s="176"/>
      <c r="O204" s="176"/>
      <c r="P204" s="177">
        <f>P205</f>
        <v>0</v>
      </c>
      <c r="Q204" s="176"/>
      <c r="R204" s="177">
        <f>R205</f>
        <v>0</v>
      </c>
      <c r="S204" s="176"/>
      <c r="T204" s="178">
        <f>T205</f>
        <v>0</v>
      </c>
      <c r="AR204" s="179" t="s">
        <v>85</v>
      </c>
      <c r="AT204" s="180" t="s">
        <v>76</v>
      </c>
      <c r="AU204" s="180" t="s">
        <v>85</v>
      </c>
      <c r="AY204" s="179" t="s">
        <v>126</v>
      </c>
      <c r="BK204" s="181">
        <f>BK205</f>
        <v>0</v>
      </c>
    </row>
    <row r="205" spans="1:65" s="2" customFormat="1" ht="24.15" customHeight="1">
      <c r="A205" s="31"/>
      <c r="B205" s="32"/>
      <c r="C205" s="184" t="s">
        <v>595</v>
      </c>
      <c r="D205" s="184" t="s">
        <v>129</v>
      </c>
      <c r="E205" s="185" t="s">
        <v>596</v>
      </c>
      <c r="F205" s="186" t="s">
        <v>597</v>
      </c>
      <c r="G205" s="187" t="s">
        <v>180</v>
      </c>
      <c r="H205" s="188">
        <v>97.599000000000004</v>
      </c>
      <c r="I205" s="189"/>
      <c r="J205" s="190">
        <f>ROUND(I205*H205,2)</f>
        <v>0</v>
      </c>
      <c r="K205" s="191"/>
      <c r="L205" s="36"/>
      <c r="M205" s="209" t="s">
        <v>1</v>
      </c>
      <c r="N205" s="210" t="s">
        <v>42</v>
      </c>
      <c r="O205" s="211"/>
      <c r="P205" s="212">
        <f>O205*H205</f>
        <v>0</v>
      </c>
      <c r="Q205" s="212">
        <v>0</v>
      </c>
      <c r="R205" s="212">
        <f>Q205*H205</f>
        <v>0</v>
      </c>
      <c r="S205" s="212">
        <v>0</v>
      </c>
      <c r="T205" s="213">
        <f>S205*H205</f>
        <v>0</v>
      </c>
      <c r="U205" s="31"/>
      <c r="V205" s="31"/>
      <c r="W205" s="31"/>
      <c r="X205" s="31"/>
      <c r="Y205" s="31"/>
      <c r="Z205" s="31"/>
      <c r="AA205" s="31"/>
      <c r="AB205" s="31"/>
      <c r="AC205" s="31"/>
      <c r="AD205" s="31"/>
      <c r="AE205" s="31"/>
      <c r="AR205" s="196" t="s">
        <v>133</v>
      </c>
      <c r="AT205" s="196" t="s">
        <v>129</v>
      </c>
      <c r="AU205" s="196" t="s">
        <v>87</v>
      </c>
      <c r="AY205" s="14" t="s">
        <v>126</v>
      </c>
      <c r="BE205" s="197">
        <f>IF(N205="základní",J205,0)</f>
        <v>0</v>
      </c>
      <c r="BF205" s="197">
        <f>IF(N205="snížená",J205,0)</f>
        <v>0</v>
      </c>
      <c r="BG205" s="197">
        <f>IF(N205="zákl. přenesená",J205,0)</f>
        <v>0</v>
      </c>
      <c r="BH205" s="197">
        <f>IF(N205="sníž. přenesená",J205,0)</f>
        <v>0</v>
      </c>
      <c r="BI205" s="197">
        <f>IF(N205="nulová",J205,0)</f>
        <v>0</v>
      </c>
      <c r="BJ205" s="14" t="s">
        <v>85</v>
      </c>
      <c r="BK205" s="197">
        <f>ROUND(I205*H205,2)</f>
        <v>0</v>
      </c>
      <c r="BL205" s="14" t="s">
        <v>133</v>
      </c>
      <c r="BM205" s="196" t="s">
        <v>598</v>
      </c>
    </row>
    <row r="206" spans="1:65" s="2" customFormat="1" ht="6.9" customHeight="1">
      <c r="A206" s="31"/>
      <c r="B206" s="51"/>
      <c r="C206" s="52"/>
      <c r="D206" s="52"/>
      <c r="E206" s="52"/>
      <c r="F206" s="52"/>
      <c r="G206" s="52"/>
      <c r="H206" s="52"/>
      <c r="I206" s="52"/>
      <c r="J206" s="52"/>
      <c r="K206" s="52"/>
      <c r="L206" s="36"/>
      <c r="M206" s="31"/>
      <c r="O206" s="31"/>
      <c r="P206" s="31"/>
      <c r="Q206" s="31"/>
      <c r="R206" s="31"/>
      <c r="S206" s="31"/>
      <c r="T206" s="31"/>
      <c r="U206" s="31"/>
      <c r="V206" s="31"/>
      <c r="W206" s="31"/>
      <c r="X206" s="31"/>
      <c r="Y206" s="31"/>
      <c r="Z206" s="31"/>
      <c r="AA206" s="31"/>
      <c r="AB206" s="31"/>
      <c r="AC206" s="31"/>
      <c r="AD206" s="31"/>
      <c r="AE206" s="31"/>
    </row>
  </sheetData>
  <sheetProtection algorithmName="SHA-512" hashValue="jGAXRT+FsFadEiSAtRwIj5XPEeFPQeXMKa8jY/3sEK3SPxIGI23qU7GlWMalfaF6lX6Oc46bmlyWMMoC/O8Wgg==" saltValue="6h4EVDsDfBv4YEy467bHeIkOM9zBomesIwZ+PTUgIrHl1wNwirP+0f8RXENZx0lFOH7plrCQ2cKeOdJfWgUJyw==" spinCount="100000" sheet="1" objects="1" scenarios="1" formatColumns="0" formatRows="0" autoFilter="0"/>
  <autoFilter ref="C118:K205" xr:uid="{00000000-0009-0000-0000-00000200000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70"/>
  <sheetViews>
    <sheetView showGridLines="0" workbookViewId="0"/>
  </sheetViews>
  <sheetFormatPr defaultRowHeight="13.2"/>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55"/>
      <c r="M2" s="255"/>
      <c r="N2" s="255"/>
      <c r="O2" s="255"/>
      <c r="P2" s="255"/>
      <c r="Q2" s="255"/>
      <c r="R2" s="255"/>
      <c r="S2" s="255"/>
      <c r="T2" s="255"/>
      <c r="U2" s="255"/>
      <c r="V2" s="255"/>
      <c r="AT2" s="14" t="s">
        <v>86</v>
      </c>
    </row>
    <row r="3" spans="1:46" s="1" customFormat="1" ht="6.9" customHeight="1">
      <c r="B3" s="105"/>
      <c r="C3" s="106"/>
      <c r="D3" s="106"/>
      <c r="E3" s="106"/>
      <c r="F3" s="106"/>
      <c r="G3" s="106"/>
      <c r="H3" s="106"/>
      <c r="I3" s="106"/>
      <c r="J3" s="106"/>
      <c r="K3" s="106"/>
      <c r="L3" s="17"/>
      <c r="AT3" s="14" t="s">
        <v>87</v>
      </c>
    </row>
    <row r="4" spans="1:46" s="1" customFormat="1" ht="24.9" customHeight="1">
      <c r="B4" s="17"/>
      <c r="D4" s="107" t="s">
        <v>97</v>
      </c>
      <c r="L4" s="17"/>
      <c r="M4" s="108" t="s">
        <v>10</v>
      </c>
      <c r="AT4" s="14" t="s">
        <v>4</v>
      </c>
    </row>
    <row r="5" spans="1:46" s="1" customFormat="1" ht="6.9" customHeight="1">
      <c r="B5" s="17"/>
      <c r="L5" s="17"/>
    </row>
    <row r="6" spans="1:46" s="1" customFormat="1" ht="12" customHeight="1">
      <c r="B6" s="17"/>
      <c r="D6" s="109" t="s">
        <v>16</v>
      </c>
      <c r="L6" s="17"/>
    </row>
    <row r="7" spans="1:46" s="1" customFormat="1" ht="16.5" customHeight="1">
      <c r="B7" s="17"/>
      <c r="E7" s="256" t="str">
        <f>'Rekapitulace stavby'!K6</f>
        <v>Studie Revitalizace Parku u kostela v Horním Starém Městě</v>
      </c>
      <c r="F7" s="257"/>
      <c r="G7" s="257"/>
      <c r="H7" s="257"/>
      <c r="L7" s="17"/>
    </row>
    <row r="8" spans="1:46" s="2" customFormat="1" ht="12" customHeight="1">
      <c r="A8" s="31"/>
      <c r="B8" s="36"/>
      <c r="C8" s="31"/>
      <c r="D8" s="109" t="s">
        <v>98</v>
      </c>
      <c r="E8" s="31"/>
      <c r="F8" s="31"/>
      <c r="G8" s="31"/>
      <c r="H8" s="31"/>
      <c r="I8" s="31"/>
      <c r="J8" s="31"/>
      <c r="K8" s="31"/>
      <c r="L8" s="48"/>
      <c r="S8" s="31"/>
      <c r="T8" s="31"/>
      <c r="U8" s="31"/>
      <c r="V8" s="31"/>
      <c r="W8" s="31"/>
      <c r="X8" s="31"/>
      <c r="Y8" s="31"/>
      <c r="Z8" s="31"/>
      <c r="AA8" s="31"/>
      <c r="AB8" s="31"/>
      <c r="AC8" s="31"/>
      <c r="AD8" s="31"/>
      <c r="AE8" s="31"/>
    </row>
    <row r="9" spans="1:46" s="2" customFormat="1" ht="16.5" customHeight="1">
      <c r="A9" s="31"/>
      <c r="B9" s="36"/>
      <c r="C9" s="31"/>
      <c r="D9" s="31"/>
      <c r="E9" s="258" t="s">
        <v>99</v>
      </c>
      <c r="F9" s="259"/>
      <c r="G9" s="259"/>
      <c r="H9" s="259"/>
      <c r="I9" s="31"/>
      <c r="J9" s="31"/>
      <c r="K9" s="31"/>
      <c r="L9" s="48"/>
      <c r="S9" s="31"/>
      <c r="T9" s="31"/>
      <c r="U9" s="31"/>
      <c r="V9" s="31"/>
      <c r="W9" s="31"/>
      <c r="X9" s="31"/>
      <c r="Y9" s="31"/>
      <c r="Z9" s="31"/>
      <c r="AA9" s="31"/>
      <c r="AB9" s="31"/>
      <c r="AC9" s="31"/>
      <c r="AD9" s="31"/>
      <c r="AE9" s="31"/>
    </row>
    <row r="10" spans="1:46" s="2" customFormat="1" ht="10.199999999999999">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customHeight="1">
      <c r="A11" s="31"/>
      <c r="B11" s="36"/>
      <c r="C11" s="31"/>
      <c r="D11" s="109" t="s">
        <v>18</v>
      </c>
      <c r="E11" s="31"/>
      <c r="F11" s="110" t="s">
        <v>1</v>
      </c>
      <c r="G11" s="31"/>
      <c r="H11" s="31"/>
      <c r="I11" s="109" t="s">
        <v>19</v>
      </c>
      <c r="J11" s="110" t="s">
        <v>1</v>
      </c>
      <c r="K11" s="31"/>
      <c r="L11" s="48"/>
      <c r="S11" s="31"/>
      <c r="T11" s="31"/>
      <c r="U11" s="31"/>
      <c r="V11" s="31"/>
      <c r="W11" s="31"/>
      <c r="X11" s="31"/>
      <c r="Y11" s="31"/>
      <c r="Z11" s="31"/>
      <c r="AA11" s="31"/>
      <c r="AB11" s="31"/>
      <c r="AC11" s="31"/>
      <c r="AD11" s="31"/>
      <c r="AE11" s="31"/>
    </row>
    <row r="12" spans="1:46" s="2" customFormat="1" ht="12" customHeight="1">
      <c r="A12" s="31"/>
      <c r="B12" s="36"/>
      <c r="C12" s="31"/>
      <c r="D12" s="109" t="s">
        <v>20</v>
      </c>
      <c r="E12" s="31"/>
      <c r="F12" s="110" t="s">
        <v>21</v>
      </c>
      <c r="G12" s="31"/>
      <c r="H12" s="31"/>
      <c r="I12" s="109" t="s">
        <v>22</v>
      </c>
      <c r="J12" s="111" t="str">
        <f>'Rekapitulace stavby'!AN8</f>
        <v>8. 6. 2022</v>
      </c>
      <c r="K12" s="31"/>
      <c r="L12" s="48"/>
      <c r="S12" s="31"/>
      <c r="T12" s="31"/>
      <c r="U12" s="31"/>
      <c r="V12" s="31"/>
      <c r="W12" s="31"/>
      <c r="X12" s="31"/>
      <c r="Y12" s="31"/>
      <c r="Z12" s="31"/>
      <c r="AA12" s="31"/>
      <c r="AB12" s="31"/>
      <c r="AC12" s="31"/>
      <c r="AD12" s="31"/>
      <c r="AE12" s="31"/>
    </row>
    <row r="13" spans="1:46" s="2" customFormat="1" ht="10.8"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customHeight="1">
      <c r="A14" s="31"/>
      <c r="B14" s="36"/>
      <c r="C14" s="31"/>
      <c r="D14" s="109" t="s">
        <v>24</v>
      </c>
      <c r="E14" s="31"/>
      <c r="F14" s="31"/>
      <c r="G14" s="31"/>
      <c r="H14" s="31"/>
      <c r="I14" s="109" t="s">
        <v>25</v>
      </c>
      <c r="J14" s="110" t="s">
        <v>1</v>
      </c>
      <c r="K14" s="31"/>
      <c r="L14" s="48"/>
      <c r="S14" s="31"/>
      <c r="T14" s="31"/>
      <c r="U14" s="31"/>
      <c r="V14" s="31"/>
      <c r="W14" s="31"/>
      <c r="X14" s="31"/>
      <c r="Y14" s="31"/>
      <c r="Z14" s="31"/>
      <c r="AA14" s="31"/>
      <c r="AB14" s="31"/>
      <c r="AC14" s="31"/>
      <c r="AD14" s="31"/>
      <c r="AE14" s="31"/>
    </row>
    <row r="15" spans="1:46" s="2" customFormat="1" ht="18" customHeight="1">
      <c r="A15" s="31"/>
      <c r="B15" s="36"/>
      <c r="C15" s="31"/>
      <c r="D15" s="31"/>
      <c r="E15" s="110" t="s">
        <v>26</v>
      </c>
      <c r="F15" s="31"/>
      <c r="G15" s="31"/>
      <c r="H15" s="31"/>
      <c r="I15" s="109" t="s">
        <v>27</v>
      </c>
      <c r="J15" s="110" t="s">
        <v>1</v>
      </c>
      <c r="K15" s="31"/>
      <c r="L15" s="48"/>
      <c r="S15" s="31"/>
      <c r="T15" s="31"/>
      <c r="U15" s="31"/>
      <c r="V15" s="31"/>
      <c r="W15" s="31"/>
      <c r="X15" s="31"/>
      <c r="Y15" s="31"/>
      <c r="Z15" s="31"/>
      <c r="AA15" s="31"/>
      <c r="AB15" s="31"/>
      <c r="AC15" s="31"/>
      <c r="AD15" s="31"/>
      <c r="AE15" s="31"/>
    </row>
    <row r="16" spans="1:46" s="2" customFormat="1" ht="6.9"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customHeight="1">
      <c r="A17" s="31"/>
      <c r="B17" s="36"/>
      <c r="C17" s="31"/>
      <c r="D17" s="109" t="s">
        <v>28</v>
      </c>
      <c r="E17" s="31"/>
      <c r="F17" s="31"/>
      <c r="G17" s="31"/>
      <c r="H17" s="31"/>
      <c r="I17" s="109" t="s">
        <v>25</v>
      </c>
      <c r="J17" s="27" t="str">
        <f>'Rekapitulace stavby'!AN13</f>
        <v>Vyplň údaj</v>
      </c>
      <c r="K17" s="31"/>
      <c r="L17" s="48"/>
      <c r="S17" s="31"/>
      <c r="T17" s="31"/>
      <c r="U17" s="31"/>
      <c r="V17" s="31"/>
      <c r="W17" s="31"/>
      <c r="X17" s="31"/>
      <c r="Y17" s="31"/>
      <c r="Z17" s="31"/>
      <c r="AA17" s="31"/>
      <c r="AB17" s="31"/>
      <c r="AC17" s="31"/>
      <c r="AD17" s="31"/>
      <c r="AE17" s="31"/>
    </row>
    <row r="18" spans="1:31" s="2" customFormat="1" ht="18" customHeight="1">
      <c r="A18" s="31"/>
      <c r="B18" s="36"/>
      <c r="C18" s="31"/>
      <c r="D18" s="31"/>
      <c r="E18" s="260" t="str">
        <f>'Rekapitulace stavby'!E14</f>
        <v>Vyplň údaj</v>
      </c>
      <c r="F18" s="261"/>
      <c r="G18" s="261"/>
      <c r="H18" s="261"/>
      <c r="I18" s="109" t="s">
        <v>27</v>
      </c>
      <c r="J18" s="27" t="str">
        <f>'Rekapitulace stavby'!AN14</f>
        <v>Vyplň údaj</v>
      </c>
      <c r="K18" s="31"/>
      <c r="L18" s="48"/>
      <c r="S18" s="31"/>
      <c r="T18" s="31"/>
      <c r="U18" s="31"/>
      <c r="V18" s="31"/>
      <c r="W18" s="31"/>
      <c r="X18" s="31"/>
      <c r="Y18" s="31"/>
      <c r="Z18" s="31"/>
      <c r="AA18" s="31"/>
      <c r="AB18" s="31"/>
      <c r="AC18" s="31"/>
      <c r="AD18" s="31"/>
      <c r="AE18" s="31"/>
    </row>
    <row r="19" spans="1:31" s="2" customFormat="1" ht="6.9"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customHeight="1">
      <c r="A20" s="31"/>
      <c r="B20" s="36"/>
      <c r="C20" s="31"/>
      <c r="D20" s="109" t="s">
        <v>30</v>
      </c>
      <c r="E20" s="31"/>
      <c r="F20" s="31"/>
      <c r="G20" s="31"/>
      <c r="H20" s="31"/>
      <c r="I20" s="109" t="s">
        <v>25</v>
      </c>
      <c r="J20" s="110" t="str">
        <f>IF('Rekapitulace stavby'!AN16="","",'Rekapitulace stavby'!AN16)</f>
        <v/>
      </c>
      <c r="K20" s="31"/>
      <c r="L20" s="48"/>
      <c r="S20" s="31"/>
      <c r="T20" s="31"/>
      <c r="U20" s="31"/>
      <c r="V20" s="31"/>
      <c r="W20" s="31"/>
      <c r="X20" s="31"/>
      <c r="Y20" s="31"/>
      <c r="Z20" s="31"/>
      <c r="AA20" s="31"/>
      <c r="AB20" s="31"/>
      <c r="AC20" s="31"/>
      <c r="AD20" s="31"/>
      <c r="AE20" s="31"/>
    </row>
    <row r="21" spans="1:31" s="2" customFormat="1" ht="18" customHeight="1">
      <c r="A21" s="31"/>
      <c r="B21" s="36"/>
      <c r="C21" s="31"/>
      <c r="D21" s="31"/>
      <c r="E21" s="110" t="str">
        <f>IF('Rekapitulace stavby'!E17="","",'Rekapitulace stavby'!E17)</f>
        <v xml:space="preserve"> </v>
      </c>
      <c r="F21" s="31"/>
      <c r="G21" s="31"/>
      <c r="H21" s="31"/>
      <c r="I21" s="109" t="s">
        <v>27</v>
      </c>
      <c r="J21" s="110" t="str">
        <f>IF('Rekapitulace stavby'!AN17="","",'Rekapitulace stavby'!AN17)</f>
        <v/>
      </c>
      <c r="K21" s="31"/>
      <c r="L21" s="48"/>
      <c r="S21" s="31"/>
      <c r="T21" s="31"/>
      <c r="U21" s="31"/>
      <c r="V21" s="31"/>
      <c r="W21" s="31"/>
      <c r="X21" s="31"/>
      <c r="Y21" s="31"/>
      <c r="Z21" s="31"/>
      <c r="AA21" s="31"/>
      <c r="AB21" s="31"/>
      <c r="AC21" s="31"/>
      <c r="AD21" s="31"/>
      <c r="AE21" s="31"/>
    </row>
    <row r="22" spans="1:31" s="2" customFormat="1" ht="6.9"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customHeight="1">
      <c r="A23" s="31"/>
      <c r="B23" s="36"/>
      <c r="C23" s="31"/>
      <c r="D23" s="109" t="s">
        <v>33</v>
      </c>
      <c r="E23" s="31"/>
      <c r="F23" s="31"/>
      <c r="G23" s="31"/>
      <c r="H23" s="31"/>
      <c r="I23" s="109" t="s">
        <v>25</v>
      </c>
      <c r="J23" s="110" t="s">
        <v>1</v>
      </c>
      <c r="K23" s="31"/>
      <c r="L23" s="48"/>
      <c r="S23" s="31"/>
      <c r="T23" s="31"/>
      <c r="U23" s="31"/>
      <c r="V23" s="31"/>
      <c r="W23" s="31"/>
      <c r="X23" s="31"/>
      <c r="Y23" s="31"/>
      <c r="Z23" s="31"/>
      <c r="AA23" s="31"/>
      <c r="AB23" s="31"/>
      <c r="AC23" s="31"/>
      <c r="AD23" s="31"/>
      <c r="AE23" s="31"/>
    </row>
    <row r="24" spans="1:31" s="2" customFormat="1" ht="18" customHeight="1">
      <c r="A24" s="31"/>
      <c r="B24" s="36"/>
      <c r="C24" s="31"/>
      <c r="D24" s="31"/>
      <c r="E24" s="110" t="s">
        <v>34</v>
      </c>
      <c r="F24" s="31"/>
      <c r="G24" s="31"/>
      <c r="H24" s="31"/>
      <c r="I24" s="109" t="s">
        <v>27</v>
      </c>
      <c r="J24" s="110" t="s">
        <v>1</v>
      </c>
      <c r="K24" s="31"/>
      <c r="L24" s="48"/>
      <c r="S24" s="31"/>
      <c r="T24" s="31"/>
      <c r="U24" s="31"/>
      <c r="V24" s="31"/>
      <c r="W24" s="31"/>
      <c r="X24" s="31"/>
      <c r="Y24" s="31"/>
      <c r="Z24" s="31"/>
      <c r="AA24" s="31"/>
      <c r="AB24" s="31"/>
      <c r="AC24" s="31"/>
      <c r="AD24" s="31"/>
      <c r="AE24" s="31"/>
    </row>
    <row r="25" spans="1:31" s="2" customFormat="1" ht="6.9"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customHeight="1">
      <c r="A26" s="31"/>
      <c r="B26" s="36"/>
      <c r="C26" s="31"/>
      <c r="D26" s="109" t="s">
        <v>35</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customHeight="1">
      <c r="A27" s="112"/>
      <c r="B27" s="113"/>
      <c r="C27" s="112"/>
      <c r="D27" s="112"/>
      <c r="E27" s="262" t="s">
        <v>1</v>
      </c>
      <c r="F27" s="262"/>
      <c r="G27" s="262"/>
      <c r="H27" s="262"/>
      <c r="I27" s="112"/>
      <c r="J27" s="112"/>
      <c r="K27" s="112"/>
      <c r="L27" s="114"/>
      <c r="S27" s="112"/>
      <c r="T27" s="112"/>
      <c r="U27" s="112"/>
      <c r="V27" s="112"/>
      <c r="W27" s="112"/>
      <c r="X27" s="112"/>
      <c r="Y27" s="112"/>
      <c r="Z27" s="112"/>
      <c r="AA27" s="112"/>
      <c r="AB27" s="112"/>
      <c r="AC27" s="112"/>
      <c r="AD27" s="112"/>
      <c r="AE27" s="112"/>
    </row>
    <row r="28" spans="1:31" s="2" customFormat="1" ht="6.9"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 customHeight="1">
      <c r="A29" s="31"/>
      <c r="B29" s="36"/>
      <c r="C29" s="31"/>
      <c r="D29" s="115"/>
      <c r="E29" s="115"/>
      <c r="F29" s="115"/>
      <c r="G29" s="115"/>
      <c r="H29" s="115"/>
      <c r="I29" s="115"/>
      <c r="J29" s="115"/>
      <c r="K29" s="115"/>
      <c r="L29" s="48"/>
      <c r="S29" s="31"/>
      <c r="T29" s="31"/>
      <c r="U29" s="31"/>
      <c r="V29" s="31"/>
      <c r="W29" s="31"/>
      <c r="X29" s="31"/>
      <c r="Y29" s="31"/>
      <c r="Z29" s="31"/>
      <c r="AA29" s="31"/>
      <c r="AB29" s="31"/>
      <c r="AC29" s="31"/>
      <c r="AD29" s="31"/>
      <c r="AE29" s="31"/>
    </row>
    <row r="30" spans="1:31" s="2" customFormat="1" ht="25.35" customHeight="1">
      <c r="A30" s="31"/>
      <c r="B30" s="36"/>
      <c r="C30" s="31"/>
      <c r="D30" s="116" t="s">
        <v>37</v>
      </c>
      <c r="E30" s="31"/>
      <c r="F30" s="31"/>
      <c r="G30" s="31"/>
      <c r="H30" s="31"/>
      <c r="I30" s="31"/>
      <c r="J30" s="117">
        <f>ROUND(J122, 2)</f>
        <v>0</v>
      </c>
      <c r="K30" s="31"/>
      <c r="L30" s="48"/>
      <c r="S30" s="31"/>
      <c r="T30" s="31"/>
      <c r="U30" s="31"/>
      <c r="V30" s="31"/>
      <c r="W30" s="31"/>
      <c r="X30" s="31"/>
      <c r="Y30" s="31"/>
      <c r="Z30" s="31"/>
      <c r="AA30" s="31"/>
      <c r="AB30" s="31"/>
      <c r="AC30" s="31"/>
      <c r="AD30" s="31"/>
      <c r="AE30" s="31"/>
    </row>
    <row r="31" spans="1:31" s="2" customFormat="1" ht="6.9" customHeight="1">
      <c r="A31" s="31"/>
      <c r="B31" s="36"/>
      <c r="C31" s="31"/>
      <c r="D31" s="115"/>
      <c r="E31" s="115"/>
      <c r="F31" s="115"/>
      <c r="G31" s="115"/>
      <c r="H31" s="115"/>
      <c r="I31" s="115"/>
      <c r="J31" s="115"/>
      <c r="K31" s="115"/>
      <c r="L31" s="48"/>
      <c r="S31" s="31"/>
      <c r="T31" s="31"/>
      <c r="U31" s="31"/>
      <c r="V31" s="31"/>
      <c r="W31" s="31"/>
      <c r="X31" s="31"/>
      <c r="Y31" s="31"/>
      <c r="Z31" s="31"/>
      <c r="AA31" s="31"/>
      <c r="AB31" s="31"/>
      <c r="AC31" s="31"/>
      <c r="AD31" s="31"/>
      <c r="AE31" s="31"/>
    </row>
    <row r="32" spans="1:31" s="2" customFormat="1" ht="14.4" customHeight="1">
      <c r="A32" s="31"/>
      <c r="B32" s="36"/>
      <c r="C32" s="31"/>
      <c r="D32" s="31"/>
      <c r="E32" s="31"/>
      <c r="F32" s="118" t="s">
        <v>39</v>
      </c>
      <c r="G32" s="31"/>
      <c r="H32" s="31"/>
      <c r="I32" s="118" t="s">
        <v>38</v>
      </c>
      <c r="J32" s="118" t="s">
        <v>40</v>
      </c>
      <c r="K32" s="31"/>
      <c r="L32" s="48"/>
      <c r="S32" s="31"/>
      <c r="T32" s="31"/>
      <c r="U32" s="31"/>
      <c r="V32" s="31"/>
      <c r="W32" s="31"/>
      <c r="X32" s="31"/>
      <c r="Y32" s="31"/>
      <c r="Z32" s="31"/>
      <c r="AA32" s="31"/>
      <c r="AB32" s="31"/>
      <c r="AC32" s="31"/>
      <c r="AD32" s="31"/>
      <c r="AE32" s="31"/>
    </row>
    <row r="33" spans="1:31" s="2" customFormat="1" ht="14.4" customHeight="1">
      <c r="A33" s="31"/>
      <c r="B33" s="36"/>
      <c r="C33" s="31"/>
      <c r="D33" s="119" t="s">
        <v>41</v>
      </c>
      <c r="E33" s="109" t="s">
        <v>42</v>
      </c>
      <c r="F33" s="120">
        <f>ROUND((SUM(BE122:BE169)),  2)</f>
        <v>0</v>
      </c>
      <c r="G33" s="31"/>
      <c r="H33" s="31"/>
      <c r="I33" s="121">
        <v>0.21</v>
      </c>
      <c r="J33" s="120">
        <f>ROUND(((SUM(BE122:BE169))*I33),  2)</f>
        <v>0</v>
      </c>
      <c r="K33" s="31"/>
      <c r="L33" s="48"/>
      <c r="S33" s="31"/>
      <c r="T33" s="31"/>
      <c r="U33" s="31"/>
      <c r="V33" s="31"/>
      <c r="W33" s="31"/>
      <c r="X33" s="31"/>
      <c r="Y33" s="31"/>
      <c r="Z33" s="31"/>
      <c r="AA33" s="31"/>
      <c r="AB33" s="31"/>
      <c r="AC33" s="31"/>
      <c r="AD33" s="31"/>
      <c r="AE33" s="31"/>
    </row>
    <row r="34" spans="1:31" s="2" customFormat="1" ht="14.4" customHeight="1">
      <c r="A34" s="31"/>
      <c r="B34" s="36"/>
      <c r="C34" s="31"/>
      <c r="D34" s="31"/>
      <c r="E34" s="109" t="s">
        <v>43</v>
      </c>
      <c r="F34" s="120">
        <f>ROUND((SUM(BF122:BF169)),  2)</f>
        <v>0</v>
      </c>
      <c r="G34" s="31"/>
      <c r="H34" s="31"/>
      <c r="I34" s="121">
        <v>0.15</v>
      </c>
      <c r="J34" s="120">
        <f>ROUND(((SUM(BF122:BF169))*I34),  2)</f>
        <v>0</v>
      </c>
      <c r="K34" s="31"/>
      <c r="L34" s="48"/>
      <c r="S34" s="31"/>
      <c r="T34" s="31"/>
      <c r="U34" s="31"/>
      <c r="V34" s="31"/>
      <c r="W34" s="31"/>
      <c r="X34" s="31"/>
      <c r="Y34" s="31"/>
      <c r="Z34" s="31"/>
      <c r="AA34" s="31"/>
      <c r="AB34" s="31"/>
      <c r="AC34" s="31"/>
      <c r="AD34" s="31"/>
      <c r="AE34" s="31"/>
    </row>
    <row r="35" spans="1:31" s="2" customFormat="1" ht="14.4" hidden="1" customHeight="1">
      <c r="A35" s="31"/>
      <c r="B35" s="36"/>
      <c r="C35" s="31"/>
      <c r="D35" s="31"/>
      <c r="E35" s="109" t="s">
        <v>44</v>
      </c>
      <c r="F35" s="120">
        <f>ROUND((SUM(BG122:BG169)),  2)</f>
        <v>0</v>
      </c>
      <c r="G35" s="31"/>
      <c r="H35" s="31"/>
      <c r="I35" s="121">
        <v>0.21</v>
      </c>
      <c r="J35" s="120">
        <f>0</f>
        <v>0</v>
      </c>
      <c r="K35" s="31"/>
      <c r="L35" s="48"/>
      <c r="S35" s="31"/>
      <c r="T35" s="31"/>
      <c r="U35" s="31"/>
      <c r="V35" s="31"/>
      <c r="W35" s="31"/>
      <c r="X35" s="31"/>
      <c r="Y35" s="31"/>
      <c r="Z35" s="31"/>
      <c r="AA35" s="31"/>
      <c r="AB35" s="31"/>
      <c r="AC35" s="31"/>
      <c r="AD35" s="31"/>
      <c r="AE35" s="31"/>
    </row>
    <row r="36" spans="1:31" s="2" customFormat="1" ht="14.4" hidden="1" customHeight="1">
      <c r="A36" s="31"/>
      <c r="B36" s="36"/>
      <c r="C36" s="31"/>
      <c r="D36" s="31"/>
      <c r="E36" s="109" t="s">
        <v>45</v>
      </c>
      <c r="F36" s="120">
        <f>ROUND((SUM(BH122:BH169)),  2)</f>
        <v>0</v>
      </c>
      <c r="G36" s="31"/>
      <c r="H36" s="31"/>
      <c r="I36" s="121">
        <v>0.15</v>
      </c>
      <c r="J36" s="120">
        <f>0</f>
        <v>0</v>
      </c>
      <c r="K36" s="31"/>
      <c r="L36" s="48"/>
      <c r="S36" s="31"/>
      <c r="T36" s="31"/>
      <c r="U36" s="31"/>
      <c r="V36" s="31"/>
      <c r="W36" s="31"/>
      <c r="X36" s="31"/>
      <c r="Y36" s="31"/>
      <c r="Z36" s="31"/>
      <c r="AA36" s="31"/>
      <c r="AB36" s="31"/>
      <c r="AC36" s="31"/>
      <c r="AD36" s="31"/>
      <c r="AE36" s="31"/>
    </row>
    <row r="37" spans="1:31" s="2" customFormat="1" ht="14.4" hidden="1" customHeight="1">
      <c r="A37" s="31"/>
      <c r="B37" s="36"/>
      <c r="C37" s="31"/>
      <c r="D37" s="31"/>
      <c r="E37" s="109" t="s">
        <v>46</v>
      </c>
      <c r="F37" s="120">
        <f>ROUND((SUM(BI122:BI169)),  2)</f>
        <v>0</v>
      </c>
      <c r="G37" s="31"/>
      <c r="H37" s="31"/>
      <c r="I37" s="121">
        <v>0</v>
      </c>
      <c r="J37" s="120">
        <f>0</f>
        <v>0</v>
      </c>
      <c r="K37" s="31"/>
      <c r="L37" s="48"/>
      <c r="S37" s="31"/>
      <c r="T37" s="31"/>
      <c r="U37" s="31"/>
      <c r="V37" s="31"/>
      <c r="W37" s="31"/>
      <c r="X37" s="31"/>
      <c r="Y37" s="31"/>
      <c r="Z37" s="31"/>
      <c r="AA37" s="31"/>
      <c r="AB37" s="31"/>
      <c r="AC37" s="31"/>
      <c r="AD37" s="31"/>
      <c r="AE37" s="31"/>
    </row>
    <row r="38" spans="1:31" s="2" customFormat="1" ht="6.9"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customHeight="1">
      <c r="A39" s="31"/>
      <c r="B39" s="36"/>
      <c r="C39" s="122"/>
      <c r="D39" s="123" t="s">
        <v>47</v>
      </c>
      <c r="E39" s="124"/>
      <c r="F39" s="124"/>
      <c r="G39" s="125" t="s">
        <v>48</v>
      </c>
      <c r="H39" s="126" t="s">
        <v>49</v>
      </c>
      <c r="I39" s="124"/>
      <c r="J39" s="127">
        <f>SUM(J30:J37)</f>
        <v>0</v>
      </c>
      <c r="K39" s="128"/>
      <c r="L39" s="48"/>
      <c r="S39" s="31"/>
      <c r="T39" s="31"/>
      <c r="U39" s="31"/>
      <c r="V39" s="31"/>
      <c r="W39" s="31"/>
      <c r="X39" s="31"/>
      <c r="Y39" s="31"/>
      <c r="Z39" s="31"/>
      <c r="AA39" s="31"/>
      <c r="AB39" s="31"/>
      <c r="AC39" s="31"/>
      <c r="AD39" s="31"/>
      <c r="AE39" s="31"/>
    </row>
    <row r="40" spans="1:31" s="2" customFormat="1" ht="14.4"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 customHeight="1">
      <c r="B41" s="17"/>
      <c r="L41" s="17"/>
    </row>
    <row r="42" spans="1:31" s="1" customFormat="1" ht="14.4" customHeight="1">
      <c r="B42" s="17"/>
      <c r="L42" s="17"/>
    </row>
    <row r="43" spans="1:31" s="1" customFormat="1" ht="14.4" customHeight="1">
      <c r="B43" s="17"/>
      <c r="L43" s="17"/>
    </row>
    <row r="44" spans="1:31" s="1" customFormat="1" ht="14.4" customHeight="1">
      <c r="B44" s="17"/>
      <c r="L44" s="17"/>
    </row>
    <row r="45" spans="1:31" s="1" customFormat="1" ht="14.4" customHeight="1">
      <c r="B45" s="17"/>
      <c r="L45" s="17"/>
    </row>
    <row r="46" spans="1:31" s="1" customFormat="1" ht="14.4" customHeight="1">
      <c r="B46" s="17"/>
      <c r="L46" s="17"/>
    </row>
    <row r="47" spans="1:31" s="1" customFormat="1" ht="14.4" customHeight="1">
      <c r="B47" s="17"/>
      <c r="L47" s="17"/>
    </row>
    <row r="48" spans="1:31" s="1" customFormat="1" ht="14.4" customHeight="1">
      <c r="B48" s="17"/>
      <c r="L48" s="17"/>
    </row>
    <row r="49" spans="1:31" s="1" customFormat="1" ht="14.4" customHeight="1">
      <c r="B49" s="17"/>
      <c r="L49" s="17"/>
    </row>
    <row r="50" spans="1:31" s="2" customFormat="1" ht="14.4" customHeight="1">
      <c r="B50" s="48"/>
      <c r="D50" s="129" t="s">
        <v>50</v>
      </c>
      <c r="E50" s="130"/>
      <c r="F50" s="130"/>
      <c r="G50" s="129" t="s">
        <v>51</v>
      </c>
      <c r="H50" s="130"/>
      <c r="I50" s="130"/>
      <c r="J50" s="130"/>
      <c r="K50" s="130"/>
      <c r="L50" s="48"/>
    </row>
    <row r="51" spans="1:31" ht="10.199999999999999">
      <c r="B51" s="17"/>
      <c r="L51" s="17"/>
    </row>
    <row r="52" spans="1:31" ht="10.199999999999999">
      <c r="B52" s="17"/>
      <c r="L52" s="17"/>
    </row>
    <row r="53" spans="1:31" ht="10.199999999999999">
      <c r="B53" s="17"/>
      <c r="L53" s="17"/>
    </row>
    <row r="54" spans="1:31" ht="10.199999999999999">
      <c r="B54" s="17"/>
      <c r="L54" s="17"/>
    </row>
    <row r="55" spans="1:31" ht="10.199999999999999">
      <c r="B55" s="17"/>
      <c r="L55" s="17"/>
    </row>
    <row r="56" spans="1:31" ht="10.199999999999999">
      <c r="B56" s="17"/>
      <c r="L56" s="17"/>
    </row>
    <row r="57" spans="1:31" ht="10.199999999999999">
      <c r="B57" s="17"/>
      <c r="L57" s="17"/>
    </row>
    <row r="58" spans="1:31" ht="10.199999999999999">
      <c r="B58" s="17"/>
      <c r="L58" s="17"/>
    </row>
    <row r="59" spans="1:31" ht="10.199999999999999">
      <c r="B59" s="17"/>
      <c r="L59" s="17"/>
    </row>
    <row r="60" spans="1:31" ht="10.199999999999999">
      <c r="B60" s="17"/>
      <c r="L60" s="17"/>
    </row>
    <row r="61" spans="1:31" s="2" customFormat="1">
      <c r="A61" s="31"/>
      <c r="B61" s="36"/>
      <c r="C61" s="31"/>
      <c r="D61" s="131" t="s">
        <v>52</v>
      </c>
      <c r="E61" s="132"/>
      <c r="F61" s="133" t="s">
        <v>53</v>
      </c>
      <c r="G61" s="131" t="s">
        <v>52</v>
      </c>
      <c r="H61" s="132"/>
      <c r="I61" s="132"/>
      <c r="J61" s="134" t="s">
        <v>53</v>
      </c>
      <c r="K61" s="132"/>
      <c r="L61" s="48"/>
      <c r="S61" s="31"/>
      <c r="T61" s="31"/>
      <c r="U61" s="31"/>
      <c r="V61" s="31"/>
      <c r="W61" s="31"/>
      <c r="X61" s="31"/>
      <c r="Y61" s="31"/>
      <c r="Z61" s="31"/>
      <c r="AA61" s="31"/>
      <c r="AB61" s="31"/>
      <c r="AC61" s="31"/>
      <c r="AD61" s="31"/>
      <c r="AE61" s="31"/>
    </row>
    <row r="62" spans="1:31" ht="10.199999999999999">
      <c r="B62" s="17"/>
      <c r="L62" s="17"/>
    </row>
    <row r="63" spans="1:31" ht="10.199999999999999">
      <c r="B63" s="17"/>
      <c r="L63" s="17"/>
    </row>
    <row r="64" spans="1:31" ht="10.199999999999999">
      <c r="B64" s="17"/>
      <c r="L64" s="17"/>
    </row>
    <row r="65" spans="1:31" s="2" customFormat="1">
      <c r="A65" s="31"/>
      <c r="B65" s="36"/>
      <c r="C65" s="31"/>
      <c r="D65" s="129" t="s">
        <v>54</v>
      </c>
      <c r="E65" s="135"/>
      <c r="F65" s="135"/>
      <c r="G65" s="129" t="s">
        <v>55</v>
      </c>
      <c r="H65" s="135"/>
      <c r="I65" s="135"/>
      <c r="J65" s="135"/>
      <c r="K65" s="135"/>
      <c r="L65" s="48"/>
      <c r="S65" s="31"/>
      <c r="T65" s="31"/>
      <c r="U65" s="31"/>
      <c r="V65" s="31"/>
      <c r="W65" s="31"/>
      <c r="X65" s="31"/>
      <c r="Y65" s="31"/>
      <c r="Z65" s="31"/>
      <c r="AA65" s="31"/>
      <c r="AB65" s="31"/>
      <c r="AC65" s="31"/>
      <c r="AD65" s="31"/>
      <c r="AE65" s="31"/>
    </row>
    <row r="66" spans="1:31" ht="10.199999999999999">
      <c r="B66" s="17"/>
      <c r="L66" s="17"/>
    </row>
    <row r="67" spans="1:31" ht="10.199999999999999">
      <c r="B67" s="17"/>
      <c r="L67" s="17"/>
    </row>
    <row r="68" spans="1:31" ht="10.199999999999999">
      <c r="B68" s="17"/>
      <c r="L68" s="17"/>
    </row>
    <row r="69" spans="1:31" ht="10.199999999999999">
      <c r="B69" s="17"/>
      <c r="L69" s="17"/>
    </row>
    <row r="70" spans="1:31" ht="10.199999999999999">
      <c r="B70" s="17"/>
      <c r="L70" s="17"/>
    </row>
    <row r="71" spans="1:31" ht="10.199999999999999">
      <c r="B71" s="17"/>
      <c r="L71" s="17"/>
    </row>
    <row r="72" spans="1:31" ht="10.199999999999999">
      <c r="B72" s="17"/>
      <c r="L72" s="17"/>
    </row>
    <row r="73" spans="1:31" ht="10.199999999999999">
      <c r="B73" s="17"/>
      <c r="L73" s="17"/>
    </row>
    <row r="74" spans="1:31" ht="10.199999999999999">
      <c r="B74" s="17"/>
      <c r="L74" s="17"/>
    </row>
    <row r="75" spans="1:31" ht="10.199999999999999">
      <c r="B75" s="17"/>
      <c r="L75" s="17"/>
    </row>
    <row r="76" spans="1:31" s="2" customFormat="1">
      <c r="A76" s="31"/>
      <c r="B76" s="36"/>
      <c r="C76" s="31"/>
      <c r="D76" s="131" t="s">
        <v>52</v>
      </c>
      <c r="E76" s="132"/>
      <c r="F76" s="133" t="s">
        <v>53</v>
      </c>
      <c r="G76" s="131" t="s">
        <v>52</v>
      </c>
      <c r="H76" s="132"/>
      <c r="I76" s="132"/>
      <c r="J76" s="134" t="s">
        <v>53</v>
      </c>
      <c r="K76" s="132"/>
      <c r="L76" s="48"/>
      <c r="S76" s="31"/>
      <c r="T76" s="31"/>
      <c r="U76" s="31"/>
      <c r="V76" s="31"/>
      <c r="W76" s="31"/>
      <c r="X76" s="31"/>
      <c r="Y76" s="31"/>
      <c r="Z76" s="31"/>
      <c r="AA76" s="31"/>
      <c r="AB76" s="31"/>
      <c r="AC76" s="31"/>
      <c r="AD76" s="31"/>
      <c r="AE76" s="31"/>
    </row>
    <row r="77" spans="1:31" s="2" customFormat="1" ht="14.4" customHeight="1">
      <c r="A77" s="31"/>
      <c r="B77" s="136"/>
      <c r="C77" s="137"/>
      <c r="D77" s="137"/>
      <c r="E77" s="137"/>
      <c r="F77" s="137"/>
      <c r="G77" s="137"/>
      <c r="H77" s="137"/>
      <c r="I77" s="137"/>
      <c r="J77" s="137"/>
      <c r="K77" s="137"/>
      <c r="L77" s="48"/>
      <c r="S77" s="31"/>
      <c r="T77" s="31"/>
      <c r="U77" s="31"/>
      <c r="V77" s="31"/>
      <c r="W77" s="31"/>
      <c r="X77" s="31"/>
      <c r="Y77" s="31"/>
      <c r="Z77" s="31"/>
      <c r="AA77" s="31"/>
      <c r="AB77" s="31"/>
      <c r="AC77" s="31"/>
      <c r="AD77" s="31"/>
      <c r="AE77" s="31"/>
    </row>
    <row r="81" spans="1:47" s="2" customFormat="1" ht="6.9" customHeight="1">
      <c r="A81" s="31"/>
      <c r="B81" s="138"/>
      <c r="C81" s="139"/>
      <c r="D81" s="139"/>
      <c r="E81" s="139"/>
      <c r="F81" s="139"/>
      <c r="G81" s="139"/>
      <c r="H81" s="139"/>
      <c r="I81" s="139"/>
      <c r="J81" s="139"/>
      <c r="K81" s="139"/>
      <c r="L81" s="48"/>
      <c r="S81" s="31"/>
      <c r="T81" s="31"/>
      <c r="U81" s="31"/>
      <c r="V81" s="31"/>
      <c r="W81" s="31"/>
      <c r="X81" s="31"/>
      <c r="Y81" s="31"/>
      <c r="Z81" s="31"/>
      <c r="AA81" s="31"/>
      <c r="AB81" s="31"/>
      <c r="AC81" s="31"/>
      <c r="AD81" s="31"/>
      <c r="AE81" s="31"/>
    </row>
    <row r="82" spans="1:47" s="2" customFormat="1" ht="24.9" customHeight="1">
      <c r="A82" s="31"/>
      <c r="B82" s="32"/>
      <c r="C82" s="20" t="s">
        <v>100</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customHeight="1">
      <c r="A85" s="31"/>
      <c r="B85" s="32"/>
      <c r="C85" s="33"/>
      <c r="D85" s="33"/>
      <c r="E85" s="263" t="str">
        <f>E7</f>
        <v>Studie Revitalizace Parku u kostela v Horním Starém Městě</v>
      </c>
      <c r="F85" s="264"/>
      <c r="G85" s="264"/>
      <c r="H85" s="264"/>
      <c r="I85" s="33"/>
      <c r="J85" s="33"/>
      <c r="K85" s="33"/>
      <c r="L85" s="48"/>
      <c r="S85" s="31"/>
      <c r="T85" s="31"/>
      <c r="U85" s="31"/>
      <c r="V85" s="31"/>
      <c r="W85" s="31"/>
      <c r="X85" s="31"/>
      <c r="Y85" s="31"/>
      <c r="Z85" s="31"/>
      <c r="AA85" s="31"/>
      <c r="AB85" s="31"/>
      <c r="AC85" s="31"/>
      <c r="AD85" s="31"/>
      <c r="AE85" s="31"/>
    </row>
    <row r="86" spans="1:47" s="2" customFormat="1" ht="12" customHeight="1">
      <c r="A86" s="31"/>
      <c r="B86" s="32"/>
      <c r="C86" s="26" t="s">
        <v>98</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customHeight="1">
      <c r="A87" s="31"/>
      <c r="B87" s="32"/>
      <c r="C87" s="33"/>
      <c r="D87" s="33"/>
      <c r="E87" s="215" t="str">
        <f>E9</f>
        <v>SO 02 - Komunikace a zpevněné plochy</v>
      </c>
      <c r="F87" s="265"/>
      <c r="G87" s="265"/>
      <c r="H87" s="265"/>
      <c r="I87" s="33"/>
      <c r="J87" s="33"/>
      <c r="K87" s="33"/>
      <c r="L87" s="48"/>
      <c r="S87" s="31"/>
      <c r="T87" s="31"/>
      <c r="U87" s="31"/>
      <c r="V87" s="31"/>
      <c r="W87" s="31"/>
      <c r="X87" s="31"/>
      <c r="Y87" s="31"/>
      <c r="Z87" s="31"/>
      <c r="AA87" s="31"/>
      <c r="AB87" s="31"/>
      <c r="AC87" s="31"/>
      <c r="AD87" s="31"/>
      <c r="AE87" s="31"/>
    </row>
    <row r="88" spans="1:47" s="2" customFormat="1" ht="6.9"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customHeight="1">
      <c r="A89" s="31"/>
      <c r="B89" s="32"/>
      <c r="C89" s="26" t="s">
        <v>20</v>
      </c>
      <c r="D89" s="33"/>
      <c r="E89" s="33"/>
      <c r="F89" s="24" t="str">
        <f>F12</f>
        <v>Trutnov</v>
      </c>
      <c r="G89" s="33"/>
      <c r="H89" s="33"/>
      <c r="I89" s="26" t="s">
        <v>22</v>
      </c>
      <c r="J89" s="63" t="str">
        <f>IF(J12="","",J12)</f>
        <v>8. 6. 2022</v>
      </c>
      <c r="K89" s="33"/>
      <c r="L89" s="48"/>
      <c r="S89" s="31"/>
      <c r="T89" s="31"/>
      <c r="U89" s="31"/>
      <c r="V89" s="31"/>
      <c r="W89" s="31"/>
      <c r="X89" s="31"/>
      <c r="Y89" s="31"/>
      <c r="Z89" s="31"/>
      <c r="AA89" s="31"/>
      <c r="AB89" s="31"/>
      <c r="AC89" s="31"/>
      <c r="AD89" s="31"/>
      <c r="AE89" s="31"/>
    </row>
    <row r="90" spans="1:47" s="2" customFormat="1" ht="6.9"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15" customHeight="1">
      <c r="A91" s="31"/>
      <c r="B91" s="32"/>
      <c r="C91" s="26" t="s">
        <v>24</v>
      </c>
      <c r="D91" s="33"/>
      <c r="E91" s="33"/>
      <c r="F91" s="24" t="str">
        <f>E15</f>
        <v>Mesto Trutnov</v>
      </c>
      <c r="G91" s="33"/>
      <c r="H91" s="33"/>
      <c r="I91" s="26" t="s">
        <v>30</v>
      </c>
      <c r="J91" s="29" t="str">
        <f>E21</f>
        <v xml:space="preserve"> </v>
      </c>
      <c r="K91" s="33"/>
      <c r="L91" s="48"/>
      <c r="S91" s="31"/>
      <c r="T91" s="31"/>
      <c r="U91" s="31"/>
      <c r="V91" s="31"/>
      <c r="W91" s="31"/>
      <c r="X91" s="31"/>
      <c r="Y91" s="31"/>
      <c r="Z91" s="31"/>
      <c r="AA91" s="31"/>
      <c r="AB91" s="31"/>
      <c r="AC91" s="31"/>
      <c r="AD91" s="31"/>
      <c r="AE91" s="31"/>
    </row>
    <row r="92" spans="1:47" s="2" customFormat="1" ht="40.049999999999997" customHeight="1">
      <c r="A92" s="31"/>
      <c r="B92" s="32"/>
      <c r="C92" s="26" t="s">
        <v>28</v>
      </c>
      <c r="D92" s="33"/>
      <c r="E92" s="33"/>
      <c r="F92" s="24" t="str">
        <f>IF(E18="","",E18)</f>
        <v>Vyplň údaj</v>
      </c>
      <c r="G92" s="33"/>
      <c r="H92" s="33"/>
      <c r="I92" s="26" t="s">
        <v>33</v>
      </c>
      <c r="J92" s="29" t="str">
        <f>E24</f>
        <v>RSU s.r.o., Voletinská 252, 541 03 Trutnov Poříčí</v>
      </c>
      <c r="K92" s="33"/>
      <c r="L92" s="48"/>
      <c r="S92" s="31"/>
      <c r="T92" s="31"/>
      <c r="U92" s="31"/>
      <c r="V92" s="31"/>
      <c r="W92" s="31"/>
      <c r="X92" s="31"/>
      <c r="Y92" s="31"/>
      <c r="Z92" s="31"/>
      <c r="AA92" s="31"/>
      <c r="AB92" s="31"/>
      <c r="AC92" s="31"/>
      <c r="AD92" s="31"/>
      <c r="AE92" s="31"/>
    </row>
    <row r="93" spans="1:47" s="2" customFormat="1" ht="10.35"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customHeight="1">
      <c r="A94" s="31"/>
      <c r="B94" s="32"/>
      <c r="C94" s="140" t="s">
        <v>101</v>
      </c>
      <c r="D94" s="141"/>
      <c r="E94" s="141"/>
      <c r="F94" s="141"/>
      <c r="G94" s="141"/>
      <c r="H94" s="141"/>
      <c r="I94" s="141"/>
      <c r="J94" s="142" t="s">
        <v>102</v>
      </c>
      <c r="K94" s="141"/>
      <c r="L94" s="48"/>
      <c r="S94" s="31"/>
      <c r="T94" s="31"/>
      <c r="U94" s="31"/>
      <c r="V94" s="31"/>
      <c r="W94" s="31"/>
      <c r="X94" s="31"/>
      <c r="Y94" s="31"/>
      <c r="Z94" s="31"/>
      <c r="AA94" s="31"/>
      <c r="AB94" s="31"/>
      <c r="AC94" s="31"/>
      <c r="AD94" s="31"/>
      <c r="AE94" s="31"/>
    </row>
    <row r="95" spans="1:47"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8" customHeight="1">
      <c r="A96" s="31"/>
      <c r="B96" s="32"/>
      <c r="C96" s="143" t="s">
        <v>103</v>
      </c>
      <c r="D96" s="33"/>
      <c r="E96" s="33"/>
      <c r="F96" s="33"/>
      <c r="G96" s="33"/>
      <c r="H96" s="33"/>
      <c r="I96" s="33"/>
      <c r="J96" s="81">
        <f>J122</f>
        <v>0</v>
      </c>
      <c r="K96" s="33"/>
      <c r="L96" s="48"/>
      <c r="S96" s="31"/>
      <c r="T96" s="31"/>
      <c r="U96" s="31"/>
      <c r="V96" s="31"/>
      <c r="W96" s="31"/>
      <c r="X96" s="31"/>
      <c r="Y96" s="31"/>
      <c r="Z96" s="31"/>
      <c r="AA96" s="31"/>
      <c r="AB96" s="31"/>
      <c r="AC96" s="31"/>
      <c r="AD96" s="31"/>
      <c r="AE96" s="31"/>
      <c r="AU96" s="14" t="s">
        <v>104</v>
      </c>
    </row>
    <row r="97" spans="1:31" s="9" customFormat="1" ht="24.9" customHeight="1">
      <c r="B97" s="144"/>
      <c r="C97" s="145"/>
      <c r="D97" s="146" t="s">
        <v>105</v>
      </c>
      <c r="E97" s="147"/>
      <c r="F97" s="147"/>
      <c r="G97" s="147"/>
      <c r="H97" s="147"/>
      <c r="I97" s="147"/>
      <c r="J97" s="148">
        <f>J123</f>
        <v>0</v>
      </c>
      <c r="K97" s="145"/>
      <c r="L97" s="149"/>
    </row>
    <row r="98" spans="1:31" s="10" customFormat="1" ht="19.95" customHeight="1">
      <c r="B98" s="150"/>
      <c r="C98" s="151"/>
      <c r="D98" s="152" t="s">
        <v>106</v>
      </c>
      <c r="E98" s="153"/>
      <c r="F98" s="153"/>
      <c r="G98" s="153"/>
      <c r="H98" s="153"/>
      <c r="I98" s="153"/>
      <c r="J98" s="154">
        <f>J124</f>
        <v>0</v>
      </c>
      <c r="K98" s="151"/>
      <c r="L98" s="155"/>
    </row>
    <row r="99" spans="1:31" s="10" customFormat="1" ht="19.95" customHeight="1">
      <c r="B99" s="150"/>
      <c r="C99" s="151"/>
      <c r="D99" s="152" t="s">
        <v>107</v>
      </c>
      <c r="E99" s="153"/>
      <c r="F99" s="153"/>
      <c r="G99" s="153"/>
      <c r="H99" s="153"/>
      <c r="I99" s="153"/>
      <c r="J99" s="154">
        <f>J144</f>
        <v>0</v>
      </c>
      <c r="K99" s="151"/>
      <c r="L99" s="155"/>
    </row>
    <row r="100" spans="1:31" s="10" customFormat="1" ht="19.95" customHeight="1">
      <c r="B100" s="150"/>
      <c r="C100" s="151"/>
      <c r="D100" s="152" t="s">
        <v>108</v>
      </c>
      <c r="E100" s="153"/>
      <c r="F100" s="153"/>
      <c r="G100" s="153"/>
      <c r="H100" s="153"/>
      <c r="I100" s="153"/>
      <c r="J100" s="154">
        <f>J153</f>
        <v>0</v>
      </c>
      <c r="K100" s="151"/>
      <c r="L100" s="155"/>
    </row>
    <row r="101" spans="1:31" s="10" customFormat="1" ht="19.95" customHeight="1">
      <c r="B101" s="150"/>
      <c r="C101" s="151"/>
      <c r="D101" s="152" t="s">
        <v>109</v>
      </c>
      <c r="E101" s="153"/>
      <c r="F101" s="153"/>
      <c r="G101" s="153"/>
      <c r="H101" s="153"/>
      <c r="I101" s="153"/>
      <c r="J101" s="154">
        <f>J163</f>
        <v>0</v>
      </c>
      <c r="K101" s="151"/>
      <c r="L101" s="155"/>
    </row>
    <row r="102" spans="1:31" s="10" customFormat="1" ht="19.95" customHeight="1">
      <c r="B102" s="150"/>
      <c r="C102" s="151"/>
      <c r="D102" s="152" t="s">
        <v>110</v>
      </c>
      <c r="E102" s="153"/>
      <c r="F102" s="153"/>
      <c r="G102" s="153"/>
      <c r="H102" s="153"/>
      <c r="I102" s="153"/>
      <c r="J102" s="154">
        <f>J168</f>
        <v>0</v>
      </c>
      <c r="K102" s="151"/>
      <c r="L102" s="155"/>
    </row>
    <row r="103" spans="1:31" s="2" customFormat="1" ht="21.75" customHeight="1">
      <c r="A103" s="31"/>
      <c r="B103" s="32"/>
      <c r="C103" s="33"/>
      <c r="D103" s="33"/>
      <c r="E103" s="33"/>
      <c r="F103" s="33"/>
      <c r="G103" s="33"/>
      <c r="H103" s="33"/>
      <c r="I103" s="33"/>
      <c r="J103" s="33"/>
      <c r="K103" s="33"/>
      <c r="L103" s="48"/>
      <c r="S103" s="31"/>
      <c r="T103" s="31"/>
      <c r="U103" s="31"/>
      <c r="V103" s="31"/>
      <c r="W103" s="31"/>
      <c r="X103" s="31"/>
      <c r="Y103" s="31"/>
      <c r="Z103" s="31"/>
      <c r="AA103" s="31"/>
      <c r="AB103" s="31"/>
      <c r="AC103" s="31"/>
      <c r="AD103" s="31"/>
      <c r="AE103" s="31"/>
    </row>
    <row r="104" spans="1:31" s="2" customFormat="1" ht="6.9" customHeight="1">
      <c r="A104" s="31"/>
      <c r="B104" s="51"/>
      <c r="C104" s="52"/>
      <c r="D104" s="52"/>
      <c r="E104" s="52"/>
      <c r="F104" s="52"/>
      <c r="G104" s="52"/>
      <c r="H104" s="52"/>
      <c r="I104" s="52"/>
      <c r="J104" s="52"/>
      <c r="K104" s="52"/>
      <c r="L104" s="48"/>
      <c r="S104" s="31"/>
      <c r="T104" s="31"/>
      <c r="U104" s="31"/>
      <c r="V104" s="31"/>
      <c r="W104" s="31"/>
      <c r="X104" s="31"/>
      <c r="Y104" s="31"/>
      <c r="Z104" s="31"/>
      <c r="AA104" s="31"/>
      <c r="AB104" s="31"/>
      <c r="AC104" s="31"/>
      <c r="AD104" s="31"/>
      <c r="AE104" s="31"/>
    </row>
    <row r="108" spans="1:31" s="2" customFormat="1" ht="6.9" customHeight="1">
      <c r="A108" s="31"/>
      <c r="B108" s="53"/>
      <c r="C108" s="54"/>
      <c r="D108" s="54"/>
      <c r="E108" s="54"/>
      <c r="F108" s="54"/>
      <c r="G108" s="54"/>
      <c r="H108" s="54"/>
      <c r="I108" s="54"/>
      <c r="J108" s="54"/>
      <c r="K108" s="54"/>
      <c r="L108" s="48"/>
      <c r="S108" s="31"/>
      <c r="T108" s="31"/>
      <c r="U108" s="31"/>
      <c r="V108" s="31"/>
      <c r="W108" s="31"/>
      <c r="X108" s="31"/>
      <c r="Y108" s="31"/>
      <c r="Z108" s="31"/>
      <c r="AA108" s="31"/>
      <c r="AB108" s="31"/>
      <c r="AC108" s="31"/>
      <c r="AD108" s="31"/>
      <c r="AE108" s="31"/>
    </row>
    <row r="109" spans="1:31" s="2" customFormat="1" ht="24.9" customHeight="1">
      <c r="A109" s="31"/>
      <c r="B109" s="32"/>
      <c r="C109" s="20" t="s">
        <v>111</v>
      </c>
      <c r="D109" s="33"/>
      <c r="E109" s="33"/>
      <c r="F109" s="33"/>
      <c r="G109" s="33"/>
      <c r="H109" s="33"/>
      <c r="I109" s="33"/>
      <c r="J109" s="33"/>
      <c r="K109" s="33"/>
      <c r="L109" s="48"/>
      <c r="S109" s="31"/>
      <c r="T109" s="31"/>
      <c r="U109" s="31"/>
      <c r="V109" s="31"/>
      <c r="W109" s="31"/>
      <c r="X109" s="31"/>
      <c r="Y109" s="31"/>
      <c r="Z109" s="31"/>
      <c r="AA109" s="31"/>
      <c r="AB109" s="31"/>
      <c r="AC109" s="31"/>
      <c r="AD109" s="31"/>
      <c r="AE109" s="31"/>
    </row>
    <row r="110" spans="1:31" s="2" customFormat="1" ht="6.9" customHeight="1">
      <c r="A110" s="31"/>
      <c r="B110" s="32"/>
      <c r="C110" s="33"/>
      <c r="D110" s="33"/>
      <c r="E110" s="33"/>
      <c r="F110" s="33"/>
      <c r="G110" s="33"/>
      <c r="H110" s="33"/>
      <c r="I110" s="33"/>
      <c r="J110" s="33"/>
      <c r="K110" s="33"/>
      <c r="L110" s="48"/>
      <c r="S110" s="31"/>
      <c r="T110" s="31"/>
      <c r="U110" s="31"/>
      <c r="V110" s="31"/>
      <c r="W110" s="31"/>
      <c r="X110" s="31"/>
      <c r="Y110" s="31"/>
      <c r="Z110" s="31"/>
      <c r="AA110" s="31"/>
      <c r="AB110" s="31"/>
      <c r="AC110" s="31"/>
      <c r="AD110" s="31"/>
      <c r="AE110" s="31"/>
    </row>
    <row r="111" spans="1:31" s="2" customFormat="1" ht="12" customHeight="1">
      <c r="A111" s="31"/>
      <c r="B111" s="32"/>
      <c r="C111" s="26" t="s">
        <v>16</v>
      </c>
      <c r="D111" s="33"/>
      <c r="E111" s="33"/>
      <c r="F111" s="33"/>
      <c r="G111" s="33"/>
      <c r="H111" s="33"/>
      <c r="I111" s="33"/>
      <c r="J111" s="33"/>
      <c r="K111" s="33"/>
      <c r="L111" s="48"/>
      <c r="S111" s="31"/>
      <c r="T111" s="31"/>
      <c r="U111" s="31"/>
      <c r="V111" s="31"/>
      <c r="W111" s="31"/>
      <c r="X111" s="31"/>
      <c r="Y111" s="31"/>
      <c r="Z111" s="31"/>
      <c r="AA111" s="31"/>
      <c r="AB111" s="31"/>
      <c r="AC111" s="31"/>
      <c r="AD111" s="31"/>
      <c r="AE111" s="31"/>
    </row>
    <row r="112" spans="1:31" s="2" customFormat="1" ht="16.5" customHeight="1">
      <c r="A112" s="31"/>
      <c r="B112" s="32"/>
      <c r="C112" s="33"/>
      <c r="D112" s="33"/>
      <c r="E112" s="263" t="str">
        <f>E7</f>
        <v>Studie Revitalizace Parku u kostela v Horním Starém Městě</v>
      </c>
      <c r="F112" s="264"/>
      <c r="G112" s="264"/>
      <c r="H112" s="264"/>
      <c r="I112" s="33"/>
      <c r="J112" s="33"/>
      <c r="K112" s="33"/>
      <c r="L112" s="48"/>
      <c r="S112" s="31"/>
      <c r="T112" s="31"/>
      <c r="U112" s="31"/>
      <c r="V112" s="31"/>
      <c r="W112" s="31"/>
      <c r="X112" s="31"/>
      <c r="Y112" s="31"/>
      <c r="Z112" s="31"/>
      <c r="AA112" s="31"/>
      <c r="AB112" s="31"/>
      <c r="AC112" s="31"/>
      <c r="AD112" s="31"/>
      <c r="AE112" s="31"/>
    </row>
    <row r="113" spans="1:65" s="2" customFormat="1" ht="12" customHeight="1">
      <c r="A113" s="31"/>
      <c r="B113" s="32"/>
      <c r="C113" s="26" t="s">
        <v>98</v>
      </c>
      <c r="D113" s="33"/>
      <c r="E113" s="33"/>
      <c r="F113" s="33"/>
      <c r="G113" s="33"/>
      <c r="H113" s="33"/>
      <c r="I113" s="33"/>
      <c r="J113" s="33"/>
      <c r="K113" s="33"/>
      <c r="L113" s="48"/>
      <c r="S113" s="31"/>
      <c r="T113" s="31"/>
      <c r="U113" s="31"/>
      <c r="V113" s="31"/>
      <c r="W113" s="31"/>
      <c r="X113" s="31"/>
      <c r="Y113" s="31"/>
      <c r="Z113" s="31"/>
      <c r="AA113" s="31"/>
      <c r="AB113" s="31"/>
      <c r="AC113" s="31"/>
      <c r="AD113" s="31"/>
      <c r="AE113" s="31"/>
    </row>
    <row r="114" spans="1:65" s="2" customFormat="1" ht="16.5" customHeight="1">
      <c r="A114" s="31"/>
      <c r="B114" s="32"/>
      <c r="C114" s="33"/>
      <c r="D114" s="33"/>
      <c r="E114" s="215" t="str">
        <f>E9</f>
        <v>SO 02 - Komunikace a zpevněné plochy</v>
      </c>
      <c r="F114" s="265"/>
      <c r="G114" s="265"/>
      <c r="H114" s="265"/>
      <c r="I114" s="33"/>
      <c r="J114" s="33"/>
      <c r="K114" s="33"/>
      <c r="L114" s="48"/>
      <c r="S114" s="31"/>
      <c r="T114" s="31"/>
      <c r="U114" s="31"/>
      <c r="V114" s="31"/>
      <c r="W114" s="31"/>
      <c r="X114" s="31"/>
      <c r="Y114" s="31"/>
      <c r="Z114" s="31"/>
      <c r="AA114" s="31"/>
      <c r="AB114" s="31"/>
      <c r="AC114" s="31"/>
      <c r="AD114" s="31"/>
      <c r="AE114" s="31"/>
    </row>
    <row r="115" spans="1:65" s="2" customFormat="1" ht="6.9" customHeight="1">
      <c r="A115" s="31"/>
      <c r="B115" s="32"/>
      <c r="C115" s="33"/>
      <c r="D115" s="33"/>
      <c r="E115" s="33"/>
      <c r="F115" s="33"/>
      <c r="G115" s="33"/>
      <c r="H115" s="33"/>
      <c r="I115" s="33"/>
      <c r="J115" s="33"/>
      <c r="K115" s="33"/>
      <c r="L115" s="48"/>
      <c r="S115" s="31"/>
      <c r="T115" s="31"/>
      <c r="U115" s="31"/>
      <c r="V115" s="31"/>
      <c r="W115" s="31"/>
      <c r="X115" s="31"/>
      <c r="Y115" s="31"/>
      <c r="Z115" s="31"/>
      <c r="AA115" s="31"/>
      <c r="AB115" s="31"/>
      <c r="AC115" s="31"/>
      <c r="AD115" s="31"/>
      <c r="AE115" s="31"/>
    </row>
    <row r="116" spans="1:65" s="2" customFormat="1" ht="12" customHeight="1">
      <c r="A116" s="31"/>
      <c r="B116" s="32"/>
      <c r="C116" s="26" t="s">
        <v>20</v>
      </c>
      <c r="D116" s="33"/>
      <c r="E116" s="33"/>
      <c r="F116" s="24" t="str">
        <f>F12</f>
        <v>Trutnov</v>
      </c>
      <c r="G116" s="33"/>
      <c r="H116" s="33"/>
      <c r="I116" s="26" t="s">
        <v>22</v>
      </c>
      <c r="J116" s="63" t="str">
        <f>IF(J12="","",J12)</f>
        <v>8. 6. 2022</v>
      </c>
      <c r="K116" s="33"/>
      <c r="L116" s="48"/>
      <c r="S116" s="31"/>
      <c r="T116" s="31"/>
      <c r="U116" s="31"/>
      <c r="V116" s="31"/>
      <c r="W116" s="31"/>
      <c r="X116" s="31"/>
      <c r="Y116" s="31"/>
      <c r="Z116" s="31"/>
      <c r="AA116" s="31"/>
      <c r="AB116" s="31"/>
      <c r="AC116" s="31"/>
      <c r="AD116" s="31"/>
      <c r="AE116" s="31"/>
    </row>
    <row r="117" spans="1:65" s="2" customFormat="1" ht="6.9" customHeight="1">
      <c r="A117" s="31"/>
      <c r="B117" s="32"/>
      <c r="C117" s="33"/>
      <c r="D117" s="33"/>
      <c r="E117" s="33"/>
      <c r="F117" s="33"/>
      <c r="G117" s="33"/>
      <c r="H117" s="33"/>
      <c r="I117" s="33"/>
      <c r="J117" s="33"/>
      <c r="K117" s="33"/>
      <c r="L117" s="48"/>
      <c r="S117" s="31"/>
      <c r="T117" s="31"/>
      <c r="U117" s="31"/>
      <c r="V117" s="31"/>
      <c r="W117" s="31"/>
      <c r="X117" s="31"/>
      <c r="Y117" s="31"/>
      <c r="Z117" s="31"/>
      <c r="AA117" s="31"/>
      <c r="AB117" s="31"/>
      <c r="AC117" s="31"/>
      <c r="AD117" s="31"/>
      <c r="AE117" s="31"/>
    </row>
    <row r="118" spans="1:65" s="2" customFormat="1" ht="15.15" customHeight="1">
      <c r="A118" s="31"/>
      <c r="B118" s="32"/>
      <c r="C118" s="26" t="s">
        <v>24</v>
      </c>
      <c r="D118" s="33"/>
      <c r="E118" s="33"/>
      <c r="F118" s="24" t="str">
        <f>E15</f>
        <v>Mesto Trutnov</v>
      </c>
      <c r="G118" s="33"/>
      <c r="H118" s="33"/>
      <c r="I118" s="26" t="s">
        <v>30</v>
      </c>
      <c r="J118" s="29" t="str">
        <f>E21</f>
        <v xml:space="preserve"> </v>
      </c>
      <c r="K118" s="33"/>
      <c r="L118" s="48"/>
      <c r="S118" s="31"/>
      <c r="T118" s="31"/>
      <c r="U118" s="31"/>
      <c r="V118" s="31"/>
      <c r="W118" s="31"/>
      <c r="X118" s="31"/>
      <c r="Y118" s="31"/>
      <c r="Z118" s="31"/>
      <c r="AA118" s="31"/>
      <c r="AB118" s="31"/>
      <c r="AC118" s="31"/>
      <c r="AD118" s="31"/>
      <c r="AE118" s="31"/>
    </row>
    <row r="119" spans="1:65" s="2" customFormat="1" ht="40.049999999999997" customHeight="1">
      <c r="A119" s="31"/>
      <c r="B119" s="32"/>
      <c r="C119" s="26" t="s">
        <v>28</v>
      </c>
      <c r="D119" s="33"/>
      <c r="E119" s="33"/>
      <c r="F119" s="24" t="str">
        <f>IF(E18="","",E18)</f>
        <v>Vyplň údaj</v>
      </c>
      <c r="G119" s="33"/>
      <c r="H119" s="33"/>
      <c r="I119" s="26" t="s">
        <v>33</v>
      </c>
      <c r="J119" s="29" t="str">
        <f>E24</f>
        <v>RSU s.r.o., Voletinská 252, 541 03 Trutnov Poříčí</v>
      </c>
      <c r="K119" s="33"/>
      <c r="L119" s="48"/>
      <c r="S119" s="31"/>
      <c r="T119" s="31"/>
      <c r="U119" s="31"/>
      <c r="V119" s="31"/>
      <c r="W119" s="31"/>
      <c r="X119" s="31"/>
      <c r="Y119" s="31"/>
      <c r="Z119" s="31"/>
      <c r="AA119" s="31"/>
      <c r="AB119" s="31"/>
      <c r="AC119" s="31"/>
      <c r="AD119" s="31"/>
      <c r="AE119" s="31"/>
    </row>
    <row r="120" spans="1:65" s="2" customFormat="1" ht="10.35" customHeight="1">
      <c r="A120" s="31"/>
      <c r="B120" s="32"/>
      <c r="C120" s="33"/>
      <c r="D120" s="33"/>
      <c r="E120" s="33"/>
      <c r="F120" s="33"/>
      <c r="G120" s="33"/>
      <c r="H120" s="33"/>
      <c r="I120" s="33"/>
      <c r="J120" s="33"/>
      <c r="K120" s="33"/>
      <c r="L120" s="48"/>
      <c r="S120" s="31"/>
      <c r="T120" s="31"/>
      <c r="U120" s="31"/>
      <c r="V120" s="31"/>
      <c r="W120" s="31"/>
      <c r="X120" s="31"/>
      <c r="Y120" s="31"/>
      <c r="Z120" s="31"/>
      <c r="AA120" s="31"/>
      <c r="AB120" s="31"/>
      <c r="AC120" s="31"/>
      <c r="AD120" s="31"/>
      <c r="AE120" s="31"/>
    </row>
    <row r="121" spans="1:65" s="11" customFormat="1" ht="29.25" customHeight="1">
      <c r="A121" s="156"/>
      <c r="B121" s="157"/>
      <c r="C121" s="158" t="s">
        <v>112</v>
      </c>
      <c r="D121" s="159" t="s">
        <v>62</v>
      </c>
      <c r="E121" s="159" t="s">
        <v>58</v>
      </c>
      <c r="F121" s="159" t="s">
        <v>59</v>
      </c>
      <c r="G121" s="159" t="s">
        <v>113</v>
      </c>
      <c r="H121" s="159" t="s">
        <v>114</v>
      </c>
      <c r="I121" s="159" t="s">
        <v>115</v>
      </c>
      <c r="J121" s="160" t="s">
        <v>102</v>
      </c>
      <c r="K121" s="161" t="s">
        <v>116</v>
      </c>
      <c r="L121" s="162"/>
      <c r="M121" s="72" t="s">
        <v>1</v>
      </c>
      <c r="N121" s="73" t="s">
        <v>41</v>
      </c>
      <c r="O121" s="73" t="s">
        <v>117</v>
      </c>
      <c r="P121" s="73" t="s">
        <v>118</v>
      </c>
      <c r="Q121" s="73" t="s">
        <v>119</v>
      </c>
      <c r="R121" s="73" t="s">
        <v>120</v>
      </c>
      <c r="S121" s="73" t="s">
        <v>121</v>
      </c>
      <c r="T121" s="74" t="s">
        <v>122</v>
      </c>
      <c r="U121" s="156"/>
      <c r="V121" s="156"/>
      <c r="W121" s="156"/>
      <c r="X121" s="156"/>
      <c r="Y121" s="156"/>
      <c r="Z121" s="156"/>
      <c r="AA121" s="156"/>
      <c r="AB121" s="156"/>
      <c r="AC121" s="156"/>
      <c r="AD121" s="156"/>
      <c r="AE121" s="156"/>
    </row>
    <row r="122" spans="1:65" s="2" customFormat="1" ht="22.8" customHeight="1">
      <c r="A122" s="31"/>
      <c r="B122" s="32"/>
      <c r="C122" s="79" t="s">
        <v>123</v>
      </c>
      <c r="D122" s="33"/>
      <c r="E122" s="33"/>
      <c r="F122" s="33"/>
      <c r="G122" s="33"/>
      <c r="H122" s="33"/>
      <c r="I122" s="33"/>
      <c r="J122" s="163">
        <f>BK122</f>
        <v>0</v>
      </c>
      <c r="K122" s="33"/>
      <c r="L122" s="36"/>
      <c r="M122" s="75"/>
      <c r="N122" s="164"/>
      <c r="O122" s="76"/>
      <c r="P122" s="165">
        <f>P123</f>
        <v>0</v>
      </c>
      <c r="Q122" s="76"/>
      <c r="R122" s="165">
        <f>R123</f>
        <v>168.88499399</v>
      </c>
      <c r="S122" s="76"/>
      <c r="T122" s="166">
        <f>T123</f>
        <v>65.322950000000006</v>
      </c>
      <c r="U122" s="31"/>
      <c r="V122" s="31"/>
      <c r="W122" s="31"/>
      <c r="X122" s="31"/>
      <c r="Y122" s="31"/>
      <c r="Z122" s="31"/>
      <c r="AA122" s="31"/>
      <c r="AB122" s="31"/>
      <c r="AC122" s="31"/>
      <c r="AD122" s="31"/>
      <c r="AE122" s="31"/>
      <c r="AT122" s="14" t="s">
        <v>76</v>
      </c>
      <c r="AU122" s="14" t="s">
        <v>104</v>
      </c>
      <c r="BK122" s="167">
        <f>BK123</f>
        <v>0</v>
      </c>
    </row>
    <row r="123" spans="1:65" s="12" customFormat="1" ht="25.95" customHeight="1">
      <c r="B123" s="168"/>
      <c r="C123" s="169"/>
      <c r="D123" s="170" t="s">
        <v>76</v>
      </c>
      <c r="E123" s="171" t="s">
        <v>124</v>
      </c>
      <c r="F123" s="171" t="s">
        <v>125</v>
      </c>
      <c r="G123" s="169"/>
      <c r="H123" s="169"/>
      <c r="I123" s="172"/>
      <c r="J123" s="173">
        <f>BK123</f>
        <v>0</v>
      </c>
      <c r="K123" s="169"/>
      <c r="L123" s="174"/>
      <c r="M123" s="175"/>
      <c r="N123" s="176"/>
      <c r="O123" s="176"/>
      <c r="P123" s="177">
        <f>P124+P144+P153+P163+P168</f>
        <v>0</v>
      </c>
      <c r="Q123" s="176"/>
      <c r="R123" s="177">
        <f>R124+R144+R153+R163+R168</f>
        <v>168.88499399</v>
      </c>
      <c r="S123" s="176"/>
      <c r="T123" s="178">
        <f>T124+T144+T153+T163+T168</f>
        <v>65.322950000000006</v>
      </c>
      <c r="AR123" s="179" t="s">
        <v>85</v>
      </c>
      <c r="AT123" s="180" t="s">
        <v>76</v>
      </c>
      <c r="AU123" s="180" t="s">
        <v>77</v>
      </c>
      <c r="AY123" s="179" t="s">
        <v>126</v>
      </c>
      <c r="BK123" s="181">
        <f>BK124+BK144+BK153+BK163+BK168</f>
        <v>0</v>
      </c>
    </row>
    <row r="124" spans="1:65" s="12" customFormat="1" ht="22.8" customHeight="1">
      <c r="B124" s="168"/>
      <c r="C124" s="169"/>
      <c r="D124" s="170" t="s">
        <v>76</v>
      </c>
      <c r="E124" s="182" t="s">
        <v>85</v>
      </c>
      <c r="F124" s="182" t="s">
        <v>127</v>
      </c>
      <c r="G124" s="169"/>
      <c r="H124" s="169"/>
      <c r="I124" s="172"/>
      <c r="J124" s="183">
        <f>BK124</f>
        <v>0</v>
      </c>
      <c r="K124" s="169"/>
      <c r="L124" s="174"/>
      <c r="M124" s="175"/>
      <c r="N124" s="176"/>
      <c r="O124" s="176"/>
      <c r="P124" s="177">
        <f>SUM(P125:P143)</f>
        <v>0</v>
      </c>
      <c r="Q124" s="176"/>
      <c r="R124" s="177">
        <f>SUM(R125:R143)</f>
        <v>0</v>
      </c>
      <c r="S124" s="176"/>
      <c r="T124" s="178">
        <f>SUM(T125:T143)</f>
        <v>63.876950000000001</v>
      </c>
      <c r="AR124" s="179" t="s">
        <v>85</v>
      </c>
      <c r="AT124" s="180" t="s">
        <v>76</v>
      </c>
      <c r="AU124" s="180" t="s">
        <v>85</v>
      </c>
      <c r="AY124" s="179" t="s">
        <v>126</v>
      </c>
      <c r="BK124" s="181">
        <f>SUM(BK125:BK143)</f>
        <v>0</v>
      </c>
    </row>
    <row r="125" spans="1:65" s="2" customFormat="1" ht="24.15" customHeight="1">
      <c r="A125" s="31"/>
      <c r="B125" s="32"/>
      <c r="C125" s="184" t="s">
        <v>128</v>
      </c>
      <c r="D125" s="184" t="s">
        <v>129</v>
      </c>
      <c r="E125" s="185" t="s">
        <v>130</v>
      </c>
      <c r="F125" s="186" t="s">
        <v>131</v>
      </c>
      <c r="G125" s="187" t="s">
        <v>132</v>
      </c>
      <c r="H125" s="188">
        <v>114.49</v>
      </c>
      <c r="I125" s="189"/>
      <c r="J125" s="190">
        <f t="shared" ref="J125:J143" si="0">ROUND(I125*H125,2)</f>
        <v>0</v>
      </c>
      <c r="K125" s="191"/>
      <c r="L125" s="36"/>
      <c r="M125" s="192" t="s">
        <v>1</v>
      </c>
      <c r="N125" s="193" t="s">
        <v>42</v>
      </c>
      <c r="O125" s="68"/>
      <c r="P125" s="194">
        <f t="shared" ref="P125:P143" si="1">O125*H125</f>
        <v>0</v>
      </c>
      <c r="Q125" s="194">
        <v>0</v>
      </c>
      <c r="R125" s="194">
        <f t="shared" ref="R125:R143" si="2">Q125*H125</f>
        <v>0</v>
      </c>
      <c r="S125" s="194">
        <v>0.255</v>
      </c>
      <c r="T125" s="195">
        <f t="shared" ref="T125:T143" si="3">S125*H125</f>
        <v>29.194949999999999</v>
      </c>
      <c r="U125" s="31"/>
      <c r="V125" s="31"/>
      <c r="W125" s="31"/>
      <c r="X125" s="31"/>
      <c r="Y125" s="31"/>
      <c r="Z125" s="31"/>
      <c r="AA125" s="31"/>
      <c r="AB125" s="31"/>
      <c r="AC125" s="31"/>
      <c r="AD125" s="31"/>
      <c r="AE125" s="31"/>
      <c r="AR125" s="196" t="s">
        <v>133</v>
      </c>
      <c r="AT125" s="196" t="s">
        <v>129</v>
      </c>
      <c r="AU125" s="196" t="s">
        <v>87</v>
      </c>
      <c r="AY125" s="14" t="s">
        <v>126</v>
      </c>
      <c r="BE125" s="197">
        <f t="shared" ref="BE125:BE143" si="4">IF(N125="základní",J125,0)</f>
        <v>0</v>
      </c>
      <c r="BF125" s="197">
        <f t="shared" ref="BF125:BF143" si="5">IF(N125="snížená",J125,0)</f>
        <v>0</v>
      </c>
      <c r="BG125" s="197">
        <f t="shared" ref="BG125:BG143" si="6">IF(N125="zákl. přenesená",J125,0)</f>
        <v>0</v>
      </c>
      <c r="BH125" s="197">
        <f t="shared" ref="BH125:BH143" si="7">IF(N125="sníž. přenesená",J125,0)</f>
        <v>0</v>
      </c>
      <c r="BI125" s="197">
        <f t="shared" ref="BI125:BI143" si="8">IF(N125="nulová",J125,0)</f>
        <v>0</v>
      </c>
      <c r="BJ125" s="14" t="s">
        <v>85</v>
      </c>
      <c r="BK125" s="197">
        <f t="shared" ref="BK125:BK143" si="9">ROUND(I125*H125,2)</f>
        <v>0</v>
      </c>
      <c r="BL125" s="14" t="s">
        <v>133</v>
      </c>
      <c r="BM125" s="196" t="s">
        <v>134</v>
      </c>
    </row>
    <row r="126" spans="1:65" s="2" customFormat="1" ht="24.15" customHeight="1">
      <c r="A126" s="31"/>
      <c r="B126" s="32"/>
      <c r="C126" s="184" t="s">
        <v>135</v>
      </c>
      <c r="D126" s="184" t="s">
        <v>129</v>
      </c>
      <c r="E126" s="185" t="s">
        <v>136</v>
      </c>
      <c r="F126" s="186" t="s">
        <v>137</v>
      </c>
      <c r="G126" s="187" t="s">
        <v>132</v>
      </c>
      <c r="H126" s="188">
        <v>18.2</v>
      </c>
      <c r="I126" s="189"/>
      <c r="J126" s="190">
        <f t="shared" si="0"/>
        <v>0</v>
      </c>
      <c r="K126" s="191"/>
      <c r="L126" s="36"/>
      <c r="M126" s="192" t="s">
        <v>1</v>
      </c>
      <c r="N126" s="193" t="s">
        <v>42</v>
      </c>
      <c r="O126" s="68"/>
      <c r="P126" s="194">
        <f t="shared" si="1"/>
        <v>0</v>
      </c>
      <c r="Q126" s="194">
        <v>0</v>
      </c>
      <c r="R126" s="194">
        <f t="shared" si="2"/>
        <v>0</v>
      </c>
      <c r="S126" s="194">
        <v>0.44</v>
      </c>
      <c r="T126" s="195">
        <f t="shared" si="3"/>
        <v>8.0079999999999991</v>
      </c>
      <c r="U126" s="31"/>
      <c r="V126" s="31"/>
      <c r="W126" s="31"/>
      <c r="X126" s="31"/>
      <c r="Y126" s="31"/>
      <c r="Z126" s="31"/>
      <c r="AA126" s="31"/>
      <c r="AB126" s="31"/>
      <c r="AC126" s="31"/>
      <c r="AD126" s="31"/>
      <c r="AE126" s="31"/>
      <c r="AR126" s="196" t="s">
        <v>133</v>
      </c>
      <c r="AT126" s="196" t="s">
        <v>129</v>
      </c>
      <c r="AU126" s="196" t="s">
        <v>87</v>
      </c>
      <c r="AY126" s="14" t="s">
        <v>126</v>
      </c>
      <c r="BE126" s="197">
        <f t="shared" si="4"/>
        <v>0</v>
      </c>
      <c r="BF126" s="197">
        <f t="shared" si="5"/>
        <v>0</v>
      </c>
      <c r="BG126" s="197">
        <f t="shared" si="6"/>
        <v>0</v>
      </c>
      <c r="BH126" s="197">
        <f t="shared" si="7"/>
        <v>0</v>
      </c>
      <c r="BI126" s="197">
        <f t="shared" si="8"/>
        <v>0</v>
      </c>
      <c r="BJ126" s="14" t="s">
        <v>85</v>
      </c>
      <c r="BK126" s="197">
        <f t="shared" si="9"/>
        <v>0</v>
      </c>
      <c r="BL126" s="14" t="s">
        <v>133</v>
      </c>
      <c r="BM126" s="196" t="s">
        <v>138</v>
      </c>
    </row>
    <row r="127" spans="1:65" s="2" customFormat="1" ht="33" customHeight="1">
      <c r="A127" s="31"/>
      <c r="B127" s="32"/>
      <c r="C127" s="184" t="s">
        <v>139</v>
      </c>
      <c r="D127" s="184" t="s">
        <v>129</v>
      </c>
      <c r="E127" s="185" t="s">
        <v>140</v>
      </c>
      <c r="F127" s="186" t="s">
        <v>141</v>
      </c>
      <c r="G127" s="187" t="s">
        <v>132</v>
      </c>
      <c r="H127" s="188">
        <v>44</v>
      </c>
      <c r="I127" s="189"/>
      <c r="J127" s="190">
        <f t="shared" si="0"/>
        <v>0</v>
      </c>
      <c r="K127" s="191"/>
      <c r="L127" s="36"/>
      <c r="M127" s="192" t="s">
        <v>1</v>
      </c>
      <c r="N127" s="193" t="s">
        <v>42</v>
      </c>
      <c r="O127" s="68"/>
      <c r="P127" s="194">
        <f t="shared" si="1"/>
        <v>0</v>
      </c>
      <c r="Q127" s="194">
        <v>0</v>
      </c>
      <c r="R127" s="194">
        <f t="shared" si="2"/>
        <v>0</v>
      </c>
      <c r="S127" s="194">
        <v>0.44</v>
      </c>
      <c r="T127" s="195">
        <f t="shared" si="3"/>
        <v>19.36</v>
      </c>
      <c r="U127" s="31"/>
      <c r="V127" s="31"/>
      <c r="W127" s="31"/>
      <c r="X127" s="31"/>
      <c r="Y127" s="31"/>
      <c r="Z127" s="31"/>
      <c r="AA127" s="31"/>
      <c r="AB127" s="31"/>
      <c r="AC127" s="31"/>
      <c r="AD127" s="31"/>
      <c r="AE127" s="31"/>
      <c r="AR127" s="196" t="s">
        <v>133</v>
      </c>
      <c r="AT127" s="196" t="s">
        <v>129</v>
      </c>
      <c r="AU127" s="196" t="s">
        <v>87</v>
      </c>
      <c r="AY127" s="14" t="s">
        <v>126</v>
      </c>
      <c r="BE127" s="197">
        <f t="shared" si="4"/>
        <v>0</v>
      </c>
      <c r="BF127" s="197">
        <f t="shared" si="5"/>
        <v>0</v>
      </c>
      <c r="BG127" s="197">
        <f t="shared" si="6"/>
        <v>0</v>
      </c>
      <c r="BH127" s="197">
        <f t="shared" si="7"/>
        <v>0</v>
      </c>
      <c r="BI127" s="197">
        <f t="shared" si="8"/>
        <v>0</v>
      </c>
      <c r="BJ127" s="14" t="s">
        <v>85</v>
      </c>
      <c r="BK127" s="197">
        <f t="shared" si="9"/>
        <v>0</v>
      </c>
      <c r="BL127" s="14" t="s">
        <v>133</v>
      </c>
      <c r="BM127" s="196" t="s">
        <v>142</v>
      </c>
    </row>
    <row r="128" spans="1:65" s="2" customFormat="1" ht="16.5" customHeight="1">
      <c r="A128" s="31"/>
      <c r="B128" s="32"/>
      <c r="C128" s="184" t="s">
        <v>143</v>
      </c>
      <c r="D128" s="184" t="s">
        <v>129</v>
      </c>
      <c r="E128" s="185" t="s">
        <v>144</v>
      </c>
      <c r="F128" s="186" t="s">
        <v>145</v>
      </c>
      <c r="G128" s="187" t="s">
        <v>146</v>
      </c>
      <c r="H128" s="188">
        <v>63.6</v>
      </c>
      <c r="I128" s="189"/>
      <c r="J128" s="190">
        <f t="shared" si="0"/>
        <v>0</v>
      </c>
      <c r="K128" s="191"/>
      <c r="L128" s="36"/>
      <c r="M128" s="192" t="s">
        <v>1</v>
      </c>
      <c r="N128" s="193" t="s">
        <v>42</v>
      </c>
      <c r="O128" s="68"/>
      <c r="P128" s="194">
        <f t="shared" si="1"/>
        <v>0</v>
      </c>
      <c r="Q128" s="194">
        <v>0</v>
      </c>
      <c r="R128" s="194">
        <f t="shared" si="2"/>
        <v>0</v>
      </c>
      <c r="S128" s="194">
        <v>0.115</v>
      </c>
      <c r="T128" s="195">
        <f t="shared" si="3"/>
        <v>7.3140000000000001</v>
      </c>
      <c r="U128" s="31"/>
      <c r="V128" s="31"/>
      <c r="W128" s="31"/>
      <c r="X128" s="31"/>
      <c r="Y128" s="31"/>
      <c r="Z128" s="31"/>
      <c r="AA128" s="31"/>
      <c r="AB128" s="31"/>
      <c r="AC128" s="31"/>
      <c r="AD128" s="31"/>
      <c r="AE128" s="31"/>
      <c r="AR128" s="196" t="s">
        <v>133</v>
      </c>
      <c r="AT128" s="196" t="s">
        <v>129</v>
      </c>
      <c r="AU128" s="196" t="s">
        <v>87</v>
      </c>
      <c r="AY128" s="14" t="s">
        <v>126</v>
      </c>
      <c r="BE128" s="197">
        <f t="shared" si="4"/>
        <v>0</v>
      </c>
      <c r="BF128" s="197">
        <f t="shared" si="5"/>
        <v>0</v>
      </c>
      <c r="BG128" s="197">
        <f t="shared" si="6"/>
        <v>0</v>
      </c>
      <c r="BH128" s="197">
        <f t="shared" si="7"/>
        <v>0</v>
      </c>
      <c r="BI128" s="197">
        <f t="shared" si="8"/>
        <v>0</v>
      </c>
      <c r="BJ128" s="14" t="s">
        <v>85</v>
      </c>
      <c r="BK128" s="197">
        <f t="shared" si="9"/>
        <v>0</v>
      </c>
      <c r="BL128" s="14" t="s">
        <v>133</v>
      </c>
      <c r="BM128" s="196" t="s">
        <v>147</v>
      </c>
    </row>
    <row r="129" spans="1:65" s="2" customFormat="1" ht="24.15" customHeight="1">
      <c r="A129" s="31"/>
      <c r="B129" s="32"/>
      <c r="C129" s="184" t="s">
        <v>148</v>
      </c>
      <c r="D129" s="184" t="s">
        <v>129</v>
      </c>
      <c r="E129" s="185" t="s">
        <v>149</v>
      </c>
      <c r="F129" s="186" t="s">
        <v>150</v>
      </c>
      <c r="G129" s="187" t="s">
        <v>151</v>
      </c>
      <c r="H129" s="188">
        <v>3.5</v>
      </c>
      <c r="I129" s="189"/>
      <c r="J129" s="190">
        <f t="shared" si="0"/>
        <v>0</v>
      </c>
      <c r="K129" s="191"/>
      <c r="L129" s="36"/>
      <c r="M129" s="192" t="s">
        <v>1</v>
      </c>
      <c r="N129" s="193" t="s">
        <v>42</v>
      </c>
      <c r="O129" s="68"/>
      <c r="P129" s="194">
        <f t="shared" si="1"/>
        <v>0</v>
      </c>
      <c r="Q129" s="194">
        <v>0</v>
      </c>
      <c r="R129" s="194">
        <f t="shared" si="2"/>
        <v>0</v>
      </c>
      <c r="S129" s="194">
        <v>0</v>
      </c>
      <c r="T129" s="195">
        <f t="shared" si="3"/>
        <v>0</v>
      </c>
      <c r="U129" s="31"/>
      <c r="V129" s="31"/>
      <c r="W129" s="31"/>
      <c r="X129" s="31"/>
      <c r="Y129" s="31"/>
      <c r="Z129" s="31"/>
      <c r="AA129" s="31"/>
      <c r="AB129" s="31"/>
      <c r="AC129" s="31"/>
      <c r="AD129" s="31"/>
      <c r="AE129" s="31"/>
      <c r="AR129" s="196" t="s">
        <v>133</v>
      </c>
      <c r="AT129" s="196" t="s">
        <v>129</v>
      </c>
      <c r="AU129" s="196" t="s">
        <v>87</v>
      </c>
      <c r="AY129" s="14" t="s">
        <v>126</v>
      </c>
      <c r="BE129" s="197">
        <f t="shared" si="4"/>
        <v>0</v>
      </c>
      <c r="BF129" s="197">
        <f t="shared" si="5"/>
        <v>0</v>
      </c>
      <c r="BG129" s="197">
        <f t="shared" si="6"/>
        <v>0</v>
      </c>
      <c r="BH129" s="197">
        <f t="shared" si="7"/>
        <v>0</v>
      </c>
      <c r="BI129" s="197">
        <f t="shared" si="8"/>
        <v>0</v>
      </c>
      <c r="BJ129" s="14" t="s">
        <v>85</v>
      </c>
      <c r="BK129" s="197">
        <f t="shared" si="9"/>
        <v>0</v>
      </c>
      <c r="BL129" s="14" t="s">
        <v>133</v>
      </c>
      <c r="BM129" s="196" t="s">
        <v>152</v>
      </c>
    </row>
    <row r="130" spans="1:65" s="2" customFormat="1" ht="33" customHeight="1">
      <c r="A130" s="31"/>
      <c r="B130" s="32"/>
      <c r="C130" s="184" t="s">
        <v>153</v>
      </c>
      <c r="D130" s="184" t="s">
        <v>129</v>
      </c>
      <c r="E130" s="185" t="s">
        <v>154</v>
      </c>
      <c r="F130" s="186" t="s">
        <v>155</v>
      </c>
      <c r="G130" s="187" t="s">
        <v>151</v>
      </c>
      <c r="H130" s="188">
        <v>24.5</v>
      </c>
      <c r="I130" s="189"/>
      <c r="J130" s="190">
        <f t="shared" si="0"/>
        <v>0</v>
      </c>
      <c r="K130" s="191"/>
      <c r="L130" s="36"/>
      <c r="M130" s="192" t="s">
        <v>1</v>
      </c>
      <c r="N130" s="193" t="s">
        <v>42</v>
      </c>
      <c r="O130" s="68"/>
      <c r="P130" s="194">
        <f t="shared" si="1"/>
        <v>0</v>
      </c>
      <c r="Q130" s="194">
        <v>0</v>
      </c>
      <c r="R130" s="194">
        <f t="shared" si="2"/>
        <v>0</v>
      </c>
      <c r="S130" s="194">
        <v>0</v>
      </c>
      <c r="T130" s="195">
        <f t="shared" si="3"/>
        <v>0</v>
      </c>
      <c r="U130" s="31"/>
      <c r="V130" s="31"/>
      <c r="W130" s="31"/>
      <c r="X130" s="31"/>
      <c r="Y130" s="31"/>
      <c r="Z130" s="31"/>
      <c r="AA130" s="31"/>
      <c r="AB130" s="31"/>
      <c r="AC130" s="31"/>
      <c r="AD130" s="31"/>
      <c r="AE130" s="31"/>
      <c r="AR130" s="196" t="s">
        <v>133</v>
      </c>
      <c r="AT130" s="196" t="s">
        <v>129</v>
      </c>
      <c r="AU130" s="196" t="s">
        <v>87</v>
      </c>
      <c r="AY130" s="14" t="s">
        <v>126</v>
      </c>
      <c r="BE130" s="197">
        <f t="shared" si="4"/>
        <v>0</v>
      </c>
      <c r="BF130" s="197">
        <f t="shared" si="5"/>
        <v>0</v>
      </c>
      <c r="BG130" s="197">
        <f t="shared" si="6"/>
        <v>0</v>
      </c>
      <c r="BH130" s="197">
        <f t="shared" si="7"/>
        <v>0</v>
      </c>
      <c r="BI130" s="197">
        <f t="shared" si="8"/>
        <v>0</v>
      </c>
      <c r="BJ130" s="14" t="s">
        <v>85</v>
      </c>
      <c r="BK130" s="197">
        <f t="shared" si="9"/>
        <v>0</v>
      </c>
      <c r="BL130" s="14" t="s">
        <v>133</v>
      </c>
      <c r="BM130" s="196" t="s">
        <v>156</v>
      </c>
    </row>
    <row r="131" spans="1:65" s="2" customFormat="1" ht="33" customHeight="1">
      <c r="A131" s="31"/>
      <c r="B131" s="32"/>
      <c r="C131" s="184" t="s">
        <v>157</v>
      </c>
      <c r="D131" s="184" t="s">
        <v>129</v>
      </c>
      <c r="E131" s="185" t="s">
        <v>158</v>
      </c>
      <c r="F131" s="186" t="s">
        <v>159</v>
      </c>
      <c r="G131" s="187" t="s">
        <v>151</v>
      </c>
      <c r="H131" s="188">
        <v>27.907</v>
      </c>
      <c r="I131" s="189"/>
      <c r="J131" s="190">
        <f t="shared" si="0"/>
        <v>0</v>
      </c>
      <c r="K131" s="191"/>
      <c r="L131" s="36"/>
      <c r="M131" s="192" t="s">
        <v>1</v>
      </c>
      <c r="N131" s="193" t="s">
        <v>42</v>
      </c>
      <c r="O131" s="68"/>
      <c r="P131" s="194">
        <f t="shared" si="1"/>
        <v>0</v>
      </c>
      <c r="Q131" s="194">
        <v>0</v>
      </c>
      <c r="R131" s="194">
        <f t="shared" si="2"/>
        <v>0</v>
      </c>
      <c r="S131" s="194">
        <v>0</v>
      </c>
      <c r="T131" s="195">
        <f t="shared" si="3"/>
        <v>0</v>
      </c>
      <c r="U131" s="31"/>
      <c r="V131" s="31"/>
      <c r="W131" s="31"/>
      <c r="X131" s="31"/>
      <c r="Y131" s="31"/>
      <c r="Z131" s="31"/>
      <c r="AA131" s="31"/>
      <c r="AB131" s="31"/>
      <c r="AC131" s="31"/>
      <c r="AD131" s="31"/>
      <c r="AE131" s="31"/>
      <c r="AR131" s="196" t="s">
        <v>133</v>
      </c>
      <c r="AT131" s="196" t="s">
        <v>129</v>
      </c>
      <c r="AU131" s="196" t="s">
        <v>87</v>
      </c>
      <c r="AY131" s="14" t="s">
        <v>126</v>
      </c>
      <c r="BE131" s="197">
        <f t="shared" si="4"/>
        <v>0</v>
      </c>
      <c r="BF131" s="197">
        <f t="shared" si="5"/>
        <v>0</v>
      </c>
      <c r="BG131" s="197">
        <f t="shared" si="6"/>
        <v>0</v>
      </c>
      <c r="BH131" s="197">
        <f t="shared" si="7"/>
        <v>0</v>
      </c>
      <c r="BI131" s="197">
        <f t="shared" si="8"/>
        <v>0</v>
      </c>
      <c r="BJ131" s="14" t="s">
        <v>85</v>
      </c>
      <c r="BK131" s="197">
        <f t="shared" si="9"/>
        <v>0</v>
      </c>
      <c r="BL131" s="14" t="s">
        <v>133</v>
      </c>
      <c r="BM131" s="196" t="s">
        <v>160</v>
      </c>
    </row>
    <row r="132" spans="1:65" s="2" customFormat="1" ht="33" customHeight="1">
      <c r="A132" s="31"/>
      <c r="B132" s="32"/>
      <c r="C132" s="184" t="s">
        <v>161</v>
      </c>
      <c r="D132" s="184" t="s">
        <v>129</v>
      </c>
      <c r="E132" s="185" t="s">
        <v>158</v>
      </c>
      <c r="F132" s="186" t="s">
        <v>159</v>
      </c>
      <c r="G132" s="187" t="s">
        <v>151</v>
      </c>
      <c r="H132" s="188">
        <v>3.66</v>
      </c>
      <c r="I132" s="189"/>
      <c r="J132" s="190">
        <f t="shared" si="0"/>
        <v>0</v>
      </c>
      <c r="K132" s="191"/>
      <c r="L132" s="36"/>
      <c r="M132" s="192" t="s">
        <v>1</v>
      </c>
      <c r="N132" s="193" t="s">
        <v>42</v>
      </c>
      <c r="O132" s="68"/>
      <c r="P132" s="194">
        <f t="shared" si="1"/>
        <v>0</v>
      </c>
      <c r="Q132" s="194">
        <v>0</v>
      </c>
      <c r="R132" s="194">
        <f t="shared" si="2"/>
        <v>0</v>
      </c>
      <c r="S132" s="194">
        <v>0</v>
      </c>
      <c r="T132" s="195">
        <f t="shared" si="3"/>
        <v>0</v>
      </c>
      <c r="U132" s="31"/>
      <c r="V132" s="31"/>
      <c r="W132" s="31"/>
      <c r="X132" s="31"/>
      <c r="Y132" s="31"/>
      <c r="Z132" s="31"/>
      <c r="AA132" s="31"/>
      <c r="AB132" s="31"/>
      <c r="AC132" s="31"/>
      <c r="AD132" s="31"/>
      <c r="AE132" s="31"/>
      <c r="AR132" s="196" t="s">
        <v>133</v>
      </c>
      <c r="AT132" s="196" t="s">
        <v>129</v>
      </c>
      <c r="AU132" s="196" t="s">
        <v>87</v>
      </c>
      <c r="AY132" s="14" t="s">
        <v>126</v>
      </c>
      <c r="BE132" s="197">
        <f t="shared" si="4"/>
        <v>0</v>
      </c>
      <c r="BF132" s="197">
        <f t="shared" si="5"/>
        <v>0</v>
      </c>
      <c r="BG132" s="197">
        <f t="shared" si="6"/>
        <v>0</v>
      </c>
      <c r="BH132" s="197">
        <f t="shared" si="7"/>
        <v>0</v>
      </c>
      <c r="BI132" s="197">
        <f t="shared" si="8"/>
        <v>0</v>
      </c>
      <c r="BJ132" s="14" t="s">
        <v>85</v>
      </c>
      <c r="BK132" s="197">
        <f t="shared" si="9"/>
        <v>0</v>
      </c>
      <c r="BL132" s="14" t="s">
        <v>133</v>
      </c>
      <c r="BM132" s="196" t="s">
        <v>162</v>
      </c>
    </row>
    <row r="133" spans="1:65" s="2" customFormat="1" ht="33" customHeight="1">
      <c r="A133" s="31"/>
      <c r="B133" s="32"/>
      <c r="C133" s="184" t="s">
        <v>163</v>
      </c>
      <c r="D133" s="184" t="s">
        <v>129</v>
      </c>
      <c r="E133" s="185" t="s">
        <v>164</v>
      </c>
      <c r="F133" s="186" t="s">
        <v>165</v>
      </c>
      <c r="G133" s="187" t="s">
        <v>151</v>
      </c>
      <c r="H133" s="188">
        <v>111.627</v>
      </c>
      <c r="I133" s="189"/>
      <c r="J133" s="190">
        <f t="shared" si="0"/>
        <v>0</v>
      </c>
      <c r="K133" s="191"/>
      <c r="L133" s="36"/>
      <c r="M133" s="192" t="s">
        <v>1</v>
      </c>
      <c r="N133" s="193" t="s">
        <v>42</v>
      </c>
      <c r="O133" s="68"/>
      <c r="P133" s="194">
        <f t="shared" si="1"/>
        <v>0</v>
      </c>
      <c r="Q133" s="194">
        <v>0</v>
      </c>
      <c r="R133" s="194">
        <f t="shared" si="2"/>
        <v>0</v>
      </c>
      <c r="S133" s="194">
        <v>0</v>
      </c>
      <c r="T133" s="195">
        <f t="shared" si="3"/>
        <v>0</v>
      </c>
      <c r="U133" s="31"/>
      <c r="V133" s="31"/>
      <c r="W133" s="31"/>
      <c r="X133" s="31"/>
      <c r="Y133" s="31"/>
      <c r="Z133" s="31"/>
      <c r="AA133" s="31"/>
      <c r="AB133" s="31"/>
      <c r="AC133" s="31"/>
      <c r="AD133" s="31"/>
      <c r="AE133" s="31"/>
      <c r="AR133" s="196" t="s">
        <v>133</v>
      </c>
      <c r="AT133" s="196" t="s">
        <v>129</v>
      </c>
      <c r="AU133" s="196" t="s">
        <v>87</v>
      </c>
      <c r="AY133" s="14" t="s">
        <v>126</v>
      </c>
      <c r="BE133" s="197">
        <f t="shared" si="4"/>
        <v>0</v>
      </c>
      <c r="BF133" s="197">
        <f t="shared" si="5"/>
        <v>0</v>
      </c>
      <c r="BG133" s="197">
        <f t="shared" si="6"/>
        <v>0</v>
      </c>
      <c r="BH133" s="197">
        <f t="shared" si="7"/>
        <v>0</v>
      </c>
      <c r="BI133" s="197">
        <f t="shared" si="8"/>
        <v>0</v>
      </c>
      <c r="BJ133" s="14" t="s">
        <v>85</v>
      </c>
      <c r="BK133" s="197">
        <f t="shared" si="9"/>
        <v>0</v>
      </c>
      <c r="BL133" s="14" t="s">
        <v>133</v>
      </c>
      <c r="BM133" s="196" t="s">
        <v>166</v>
      </c>
    </row>
    <row r="134" spans="1:65" s="2" customFormat="1" ht="33" customHeight="1">
      <c r="A134" s="31"/>
      <c r="B134" s="32"/>
      <c r="C134" s="184" t="s">
        <v>167</v>
      </c>
      <c r="D134" s="184" t="s">
        <v>129</v>
      </c>
      <c r="E134" s="185" t="s">
        <v>164</v>
      </c>
      <c r="F134" s="186" t="s">
        <v>165</v>
      </c>
      <c r="G134" s="187" t="s">
        <v>151</v>
      </c>
      <c r="H134" s="188">
        <v>14.64</v>
      </c>
      <c r="I134" s="189"/>
      <c r="J134" s="190">
        <f t="shared" si="0"/>
        <v>0</v>
      </c>
      <c r="K134" s="191"/>
      <c r="L134" s="36"/>
      <c r="M134" s="192" t="s">
        <v>1</v>
      </c>
      <c r="N134" s="193" t="s">
        <v>42</v>
      </c>
      <c r="O134" s="68"/>
      <c r="P134" s="194">
        <f t="shared" si="1"/>
        <v>0</v>
      </c>
      <c r="Q134" s="194">
        <v>0</v>
      </c>
      <c r="R134" s="194">
        <f t="shared" si="2"/>
        <v>0</v>
      </c>
      <c r="S134" s="194">
        <v>0</v>
      </c>
      <c r="T134" s="195">
        <f t="shared" si="3"/>
        <v>0</v>
      </c>
      <c r="U134" s="31"/>
      <c r="V134" s="31"/>
      <c r="W134" s="31"/>
      <c r="X134" s="31"/>
      <c r="Y134" s="31"/>
      <c r="Z134" s="31"/>
      <c r="AA134" s="31"/>
      <c r="AB134" s="31"/>
      <c r="AC134" s="31"/>
      <c r="AD134" s="31"/>
      <c r="AE134" s="31"/>
      <c r="AR134" s="196" t="s">
        <v>133</v>
      </c>
      <c r="AT134" s="196" t="s">
        <v>129</v>
      </c>
      <c r="AU134" s="196" t="s">
        <v>87</v>
      </c>
      <c r="AY134" s="14" t="s">
        <v>126</v>
      </c>
      <c r="BE134" s="197">
        <f t="shared" si="4"/>
        <v>0</v>
      </c>
      <c r="BF134" s="197">
        <f t="shared" si="5"/>
        <v>0</v>
      </c>
      <c r="BG134" s="197">
        <f t="shared" si="6"/>
        <v>0</v>
      </c>
      <c r="BH134" s="197">
        <f t="shared" si="7"/>
        <v>0</v>
      </c>
      <c r="BI134" s="197">
        <f t="shared" si="8"/>
        <v>0</v>
      </c>
      <c r="BJ134" s="14" t="s">
        <v>85</v>
      </c>
      <c r="BK134" s="197">
        <f t="shared" si="9"/>
        <v>0</v>
      </c>
      <c r="BL134" s="14" t="s">
        <v>133</v>
      </c>
      <c r="BM134" s="196" t="s">
        <v>168</v>
      </c>
    </row>
    <row r="135" spans="1:65" s="2" customFormat="1" ht="24.15" customHeight="1">
      <c r="A135" s="31"/>
      <c r="B135" s="32"/>
      <c r="C135" s="184" t="s">
        <v>169</v>
      </c>
      <c r="D135" s="184" t="s">
        <v>129</v>
      </c>
      <c r="E135" s="185" t="s">
        <v>170</v>
      </c>
      <c r="F135" s="186" t="s">
        <v>171</v>
      </c>
      <c r="G135" s="187" t="s">
        <v>151</v>
      </c>
      <c r="H135" s="188">
        <v>10</v>
      </c>
      <c r="I135" s="189"/>
      <c r="J135" s="190">
        <f t="shared" si="0"/>
        <v>0</v>
      </c>
      <c r="K135" s="191"/>
      <c r="L135" s="36"/>
      <c r="M135" s="192" t="s">
        <v>1</v>
      </c>
      <c r="N135" s="193" t="s">
        <v>42</v>
      </c>
      <c r="O135" s="68"/>
      <c r="P135" s="194">
        <f t="shared" si="1"/>
        <v>0</v>
      </c>
      <c r="Q135" s="194">
        <v>0</v>
      </c>
      <c r="R135" s="194">
        <f t="shared" si="2"/>
        <v>0</v>
      </c>
      <c r="S135" s="194">
        <v>0</v>
      </c>
      <c r="T135" s="195">
        <f t="shared" si="3"/>
        <v>0</v>
      </c>
      <c r="U135" s="31"/>
      <c r="V135" s="31"/>
      <c r="W135" s="31"/>
      <c r="X135" s="31"/>
      <c r="Y135" s="31"/>
      <c r="Z135" s="31"/>
      <c r="AA135" s="31"/>
      <c r="AB135" s="31"/>
      <c r="AC135" s="31"/>
      <c r="AD135" s="31"/>
      <c r="AE135" s="31"/>
      <c r="AR135" s="196" t="s">
        <v>133</v>
      </c>
      <c r="AT135" s="196" t="s">
        <v>129</v>
      </c>
      <c r="AU135" s="196" t="s">
        <v>87</v>
      </c>
      <c r="AY135" s="14" t="s">
        <v>126</v>
      </c>
      <c r="BE135" s="197">
        <f t="shared" si="4"/>
        <v>0</v>
      </c>
      <c r="BF135" s="197">
        <f t="shared" si="5"/>
        <v>0</v>
      </c>
      <c r="BG135" s="197">
        <f t="shared" si="6"/>
        <v>0</v>
      </c>
      <c r="BH135" s="197">
        <f t="shared" si="7"/>
        <v>0</v>
      </c>
      <c r="BI135" s="197">
        <f t="shared" si="8"/>
        <v>0</v>
      </c>
      <c r="BJ135" s="14" t="s">
        <v>85</v>
      </c>
      <c r="BK135" s="197">
        <f t="shared" si="9"/>
        <v>0</v>
      </c>
      <c r="BL135" s="14" t="s">
        <v>133</v>
      </c>
      <c r="BM135" s="196" t="s">
        <v>172</v>
      </c>
    </row>
    <row r="136" spans="1:65" s="2" customFormat="1" ht="37.799999999999997" customHeight="1">
      <c r="A136" s="31"/>
      <c r="B136" s="32"/>
      <c r="C136" s="184" t="s">
        <v>173</v>
      </c>
      <c r="D136" s="184" t="s">
        <v>129</v>
      </c>
      <c r="E136" s="185" t="s">
        <v>174</v>
      </c>
      <c r="F136" s="186" t="s">
        <v>175</v>
      </c>
      <c r="G136" s="187" t="s">
        <v>151</v>
      </c>
      <c r="H136" s="188">
        <v>128.46700000000001</v>
      </c>
      <c r="I136" s="189"/>
      <c r="J136" s="190">
        <f t="shared" si="0"/>
        <v>0</v>
      </c>
      <c r="K136" s="191"/>
      <c r="L136" s="36"/>
      <c r="M136" s="192" t="s">
        <v>1</v>
      </c>
      <c r="N136" s="193" t="s">
        <v>42</v>
      </c>
      <c r="O136" s="68"/>
      <c r="P136" s="194">
        <f t="shared" si="1"/>
        <v>0</v>
      </c>
      <c r="Q136" s="194">
        <v>0</v>
      </c>
      <c r="R136" s="194">
        <f t="shared" si="2"/>
        <v>0</v>
      </c>
      <c r="S136" s="194">
        <v>0</v>
      </c>
      <c r="T136" s="195">
        <f t="shared" si="3"/>
        <v>0</v>
      </c>
      <c r="U136" s="31"/>
      <c r="V136" s="31"/>
      <c r="W136" s="31"/>
      <c r="X136" s="31"/>
      <c r="Y136" s="31"/>
      <c r="Z136" s="31"/>
      <c r="AA136" s="31"/>
      <c r="AB136" s="31"/>
      <c r="AC136" s="31"/>
      <c r="AD136" s="31"/>
      <c r="AE136" s="31"/>
      <c r="AR136" s="196" t="s">
        <v>133</v>
      </c>
      <c r="AT136" s="196" t="s">
        <v>129</v>
      </c>
      <c r="AU136" s="196" t="s">
        <v>87</v>
      </c>
      <c r="AY136" s="14" t="s">
        <v>126</v>
      </c>
      <c r="BE136" s="197">
        <f t="shared" si="4"/>
        <v>0</v>
      </c>
      <c r="BF136" s="197">
        <f t="shared" si="5"/>
        <v>0</v>
      </c>
      <c r="BG136" s="197">
        <f t="shared" si="6"/>
        <v>0</v>
      </c>
      <c r="BH136" s="197">
        <f t="shared" si="7"/>
        <v>0</v>
      </c>
      <c r="BI136" s="197">
        <f t="shared" si="8"/>
        <v>0</v>
      </c>
      <c r="BJ136" s="14" t="s">
        <v>85</v>
      </c>
      <c r="BK136" s="197">
        <f t="shared" si="9"/>
        <v>0</v>
      </c>
      <c r="BL136" s="14" t="s">
        <v>133</v>
      </c>
      <c r="BM136" s="196" t="s">
        <v>176</v>
      </c>
    </row>
    <row r="137" spans="1:65" s="2" customFormat="1" ht="24.15" customHeight="1">
      <c r="A137" s="31"/>
      <c r="B137" s="32"/>
      <c r="C137" s="184" t="s">
        <v>177</v>
      </c>
      <c r="D137" s="184" t="s">
        <v>129</v>
      </c>
      <c r="E137" s="185" t="s">
        <v>178</v>
      </c>
      <c r="F137" s="186" t="s">
        <v>179</v>
      </c>
      <c r="G137" s="187" t="s">
        <v>180</v>
      </c>
      <c r="H137" s="188">
        <v>192.70099999999999</v>
      </c>
      <c r="I137" s="189"/>
      <c r="J137" s="190">
        <f t="shared" si="0"/>
        <v>0</v>
      </c>
      <c r="K137" s="191"/>
      <c r="L137" s="36"/>
      <c r="M137" s="192" t="s">
        <v>1</v>
      </c>
      <c r="N137" s="193" t="s">
        <v>42</v>
      </c>
      <c r="O137" s="68"/>
      <c r="P137" s="194">
        <f t="shared" si="1"/>
        <v>0</v>
      </c>
      <c r="Q137" s="194">
        <v>0</v>
      </c>
      <c r="R137" s="194">
        <f t="shared" si="2"/>
        <v>0</v>
      </c>
      <c r="S137" s="194">
        <v>0</v>
      </c>
      <c r="T137" s="195">
        <f t="shared" si="3"/>
        <v>0</v>
      </c>
      <c r="U137" s="31"/>
      <c r="V137" s="31"/>
      <c r="W137" s="31"/>
      <c r="X137" s="31"/>
      <c r="Y137" s="31"/>
      <c r="Z137" s="31"/>
      <c r="AA137" s="31"/>
      <c r="AB137" s="31"/>
      <c r="AC137" s="31"/>
      <c r="AD137" s="31"/>
      <c r="AE137" s="31"/>
      <c r="AR137" s="196" t="s">
        <v>133</v>
      </c>
      <c r="AT137" s="196" t="s">
        <v>129</v>
      </c>
      <c r="AU137" s="196" t="s">
        <v>87</v>
      </c>
      <c r="AY137" s="14" t="s">
        <v>126</v>
      </c>
      <c r="BE137" s="197">
        <f t="shared" si="4"/>
        <v>0</v>
      </c>
      <c r="BF137" s="197">
        <f t="shared" si="5"/>
        <v>0</v>
      </c>
      <c r="BG137" s="197">
        <f t="shared" si="6"/>
        <v>0</v>
      </c>
      <c r="BH137" s="197">
        <f t="shared" si="7"/>
        <v>0</v>
      </c>
      <c r="BI137" s="197">
        <f t="shared" si="8"/>
        <v>0</v>
      </c>
      <c r="BJ137" s="14" t="s">
        <v>85</v>
      </c>
      <c r="BK137" s="197">
        <f t="shared" si="9"/>
        <v>0</v>
      </c>
      <c r="BL137" s="14" t="s">
        <v>133</v>
      </c>
      <c r="BM137" s="196" t="s">
        <v>181</v>
      </c>
    </row>
    <row r="138" spans="1:65" s="2" customFormat="1" ht="24.15" customHeight="1">
      <c r="A138" s="31"/>
      <c r="B138" s="32"/>
      <c r="C138" s="184" t="s">
        <v>182</v>
      </c>
      <c r="D138" s="184" t="s">
        <v>129</v>
      </c>
      <c r="E138" s="185" t="s">
        <v>183</v>
      </c>
      <c r="F138" s="186" t="s">
        <v>184</v>
      </c>
      <c r="G138" s="187" t="s">
        <v>151</v>
      </c>
      <c r="H138" s="188">
        <v>15.45</v>
      </c>
      <c r="I138" s="189"/>
      <c r="J138" s="190">
        <f t="shared" si="0"/>
        <v>0</v>
      </c>
      <c r="K138" s="191"/>
      <c r="L138" s="36"/>
      <c r="M138" s="192" t="s">
        <v>1</v>
      </c>
      <c r="N138" s="193" t="s">
        <v>42</v>
      </c>
      <c r="O138" s="68"/>
      <c r="P138" s="194">
        <f t="shared" si="1"/>
        <v>0</v>
      </c>
      <c r="Q138" s="194">
        <v>0</v>
      </c>
      <c r="R138" s="194">
        <f t="shared" si="2"/>
        <v>0</v>
      </c>
      <c r="S138" s="194">
        <v>0</v>
      </c>
      <c r="T138" s="195">
        <f t="shared" si="3"/>
        <v>0</v>
      </c>
      <c r="U138" s="31"/>
      <c r="V138" s="31"/>
      <c r="W138" s="31"/>
      <c r="X138" s="31"/>
      <c r="Y138" s="31"/>
      <c r="Z138" s="31"/>
      <c r="AA138" s="31"/>
      <c r="AB138" s="31"/>
      <c r="AC138" s="31"/>
      <c r="AD138" s="31"/>
      <c r="AE138" s="31"/>
      <c r="AR138" s="196" t="s">
        <v>133</v>
      </c>
      <c r="AT138" s="196" t="s">
        <v>129</v>
      </c>
      <c r="AU138" s="196" t="s">
        <v>87</v>
      </c>
      <c r="AY138" s="14" t="s">
        <v>126</v>
      </c>
      <c r="BE138" s="197">
        <f t="shared" si="4"/>
        <v>0</v>
      </c>
      <c r="BF138" s="197">
        <f t="shared" si="5"/>
        <v>0</v>
      </c>
      <c r="BG138" s="197">
        <f t="shared" si="6"/>
        <v>0</v>
      </c>
      <c r="BH138" s="197">
        <f t="shared" si="7"/>
        <v>0</v>
      </c>
      <c r="BI138" s="197">
        <f t="shared" si="8"/>
        <v>0</v>
      </c>
      <c r="BJ138" s="14" t="s">
        <v>85</v>
      </c>
      <c r="BK138" s="197">
        <f t="shared" si="9"/>
        <v>0</v>
      </c>
      <c r="BL138" s="14" t="s">
        <v>133</v>
      </c>
      <c r="BM138" s="196" t="s">
        <v>185</v>
      </c>
    </row>
    <row r="139" spans="1:65" s="2" customFormat="1" ht="24.15" customHeight="1">
      <c r="A139" s="31"/>
      <c r="B139" s="32"/>
      <c r="C139" s="184" t="s">
        <v>186</v>
      </c>
      <c r="D139" s="184" t="s">
        <v>129</v>
      </c>
      <c r="E139" s="185" t="s">
        <v>183</v>
      </c>
      <c r="F139" s="186" t="s">
        <v>184</v>
      </c>
      <c r="G139" s="187" t="s">
        <v>151</v>
      </c>
      <c r="H139" s="188">
        <v>2.15</v>
      </c>
      <c r="I139" s="189"/>
      <c r="J139" s="190">
        <f t="shared" si="0"/>
        <v>0</v>
      </c>
      <c r="K139" s="191"/>
      <c r="L139" s="36"/>
      <c r="M139" s="192" t="s">
        <v>1</v>
      </c>
      <c r="N139" s="193" t="s">
        <v>42</v>
      </c>
      <c r="O139" s="68"/>
      <c r="P139" s="194">
        <f t="shared" si="1"/>
        <v>0</v>
      </c>
      <c r="Q139" s="194">
        <v>0</v>
      </c>
      <c r="R139" s="194">
        <f t="shared" si="2"/>
        <v>0</v>
      </c>
      <c r="S139" s="194">
        <v>0</v>
      </c>
      <c r="T139" s="195">
        <f t="shared" si="3"/>
        <v>0</v>
      </c>
      <c r="U139" s="31"/>
      <c r="V139" s="31"/>
      <c r="W139" s="31"/>
      <c r="X139" s="31"/>
      <c r="Y139" s="31"/>
      <c r="Z139" s="31"/>
      <c r="AA139" s="31"/>
      <c r="AB139" s="31"/>
      <c r="AC139" s="31"/>
      <c r="AD139" s="31"/>
      <c r="AE139" s="31"/>
      <c r="AR139" s="196" t="s">
        <v>133</v>
      </c>
      <c r="AT139" s="196" t="s">
        <v>129</v>
      </c>
      <c r="AU139" s="196" t="s">
        <v>87</v>
      </c>
      <c r="AY139" s="14" t="s">
        <v>126</v>
      </c>
      <c r="BE139" s="197">
        <f t="shared" si="4"/>
        <v>0</v>
      </c>
      <c r="BF139" s="197">
        <f t="shared" si="5"/>
        <v>0</v>
      </c>
      <c r="BG139" s="197">
        <f t="shared" si="6"/>
        <v>0</v>
      </c>
      <c r="BH139" s="197">
        <f t="shared" si="7"/>
        <v>0</v>
      </c>
      <c r="BI139" s="197">
        <f t="shared" si="8"/>
        <v>0</v>
      </c>
      <c r="BJ139" s="14" t="s">
        <v>85</v>
      </c>
      <c r="BK139" s="197">
        <f t="shared" si="9"/>
        <v>0</v>
      </c>
      <c r="BL139" s="14" t="s">
        <v>133</v>
      </c>
      <c r="BM139" s="196" t="s">
        <v>187</v>
      </c>
    </row>
    <row r="140" spans="1:65" s="2" customFormat="1" ht="21.75" customHeight="1">
      <c r="A140" s="31"/>
      <c r="B140" s="32"/>
      <c r="C140" s="184" t="s">
        <v>188</v>
      </c>
      <c r="D140" s="184" t="s">
        <v>129</v>
      </c>
      <c r="E140" s="185" t="s">
        <v>189</v>
      </c>
      <c r="F140" s="186" t="s">
        <v>190</v>
      </c>
      <c r="G140" s="187" t="s">
        <v>151</v>
      </c>
      <c r="H140" s="188">
        <v>15.45</v>
      </c>
      <c r="I140" s="189"/>
      <c r="J140" s="190">
        <f t="shared" si="0"/>
        <v>0</v>
      </c>
      <c r="K140" s="191"/>
      <c r="L140" s="36"/>
      <c r="M140" s="192" t="s">
        <v>1</v>
      </c>
      <c r="N140" s="193" t="s">
        <v>42</v>
      </c>
      <c r="O140" s="68"/>
      <c r="P140" s="194">
        <f t="shared" si="1"/>
        <v>0</v>
      </c>
      <c r="Q140" s="194">
        <v>0</v>
      </c>
      <c r="R140" s="194">
        <f t="shared" si="2"/>
        <v>0</v>
      </c>
      <c r="S140" s="194">
        <v>0</v>
      </c>
      <c r="T140" s="195">
        <f t="shared" si="3"/>
        <v>0</v>
      </c>
      <c r="U140" s="31"/>
      <c r="V140" s="31"/>
      <c r="W140" s="31"/>
      <c r="X140" s="31"/>
      <c r="Y140" s="31"/>
      <c r="Z140" s="31"/>
      <c r="AA140" s="31"/>
      <c r="AB140" s="31"/>
      <c r="AC140" s="31"/>
      <c r="AD140" s="31"/>
      <c r="AE140" s="31"/>
      <c r="AR140" s="196" t="s">
        <v>133</v>
      </c>
      <c r="AT140" s="196" t="s">
        <v>129</v>
      </c>
      <c r="AU140" s="196" t="s">
        <v>87</v>
      </c>
      <c r="AY140" s="14" t="s">
        <v>126</v>
      </c>
      <c r="BE140" s="197">
        <f t="shared" si="4"/>
        <v>0</v>
      </c>
      <c r="BF140" s="197">
        <f t="shared" si="5"/>
        <v>0</v>
      </c>
      <c r="BG140" s="197">
        <f t="shared" si="6"/>
        <v>0</v>
      </c>
      <c r="BH140" s="197">
        <f t="shared" si="7"/>
        <v>0</v>
      </c>
      <c r="BI140" s="197">
        <f t="shared" si="8"/>
        <v>0</v>
      </c>
      <c r="BJ140" s="14" t="s">
        <v>85</v>
      </c>
      <c r="BK140" s="197">
        <f t="shared" si="9"/>
        <v>0</v>
      </c>
      <c r="BL140" s="14" t="s">
        <v>133</v>
      </c>
      <c r="BM140" s="196" t="s">
        <v>191</v>
      </c>
    </row>
    <row r="141" spans="1:65" s="2" customFormat="1" ht="21.75" customHeight="1">
      <c r="A141" s="31"/>
      <c r="B141" s="32"/>
      <c r="C141" s="184" t="s">
        <v>192</v>
      </c>
      <c r="D141" s="184" t="s">
        <v>129</v>
      </c>
      <c r="E141" s="185" t="s">
        <v>189</v>
      </c>
      <c r="F141" s="186" t="s">
        <v>190</v>
      </c>
      <c r="G141" s="187" t="s">
        <v>151</v>
      </c>
      <c r="H141" s="188">
        <v>2.15</v>
      </c>
      <c r="I141" s="189"/>
      <c r="J141" s="190">
        <f t="shared" si="0"/>
        <v>0</v>
      </c>
      <c r="K141" s="191"/>
      <c r="L141" s="36"/>
      <c r="M141" s="192" t="s">
        <v>1</v>
      </c>
      <c r="N141" s="193" t="s">
        <v>42</v>
      </c>
      <c r="O141" s="68"/>
      <c r="P141" s="194">
        <f t="shared" si="1"/>
        <v>0</v>
      </c>
      <c r="Q141" s="194">
        <v>0</v>
      </c>
      <c r="R141" s="194">
        <f t="shared" si="2"/>
        <v>0</v>
      </c>
      <c r="S141" s="194">
        <v>0</v>
      </c>
      <c r="T141" s="195">
        <f t="shared" si="3"/>
        <v>0</v>
      </c>
      <c r="U141" s="31"/>
      <c r="V141" s="31"/>
      <c r="W141" s="31"/>
      <c r="X141" s="31"/>
      <c r="Y141" s="31"/>
      <c r="Z141" s="31"/>
      <c r="AA141" s="31"/>
      <c r="AB141" s="31"/>
      <c r="AC141" s="31"/>
      <c r="AD141" s="31"/>
      <c r="AE141" s="31"/>
      <c r="AR141" s="196" t="s">
        <v>133</v>
      </c>
      <c r="AT141" s="196" t="s">
        <v>129</v>
      </c>
      <c r="AU141" s="196" t="s">
        <v>87</v>
      </c>
      <c r="AY141" s="14" t="s">
        <v>126</v>
      </c>
      <c r="BE141" s="197">
        <f t="shared" si="4"/>
        <v>0</v>
      </c>
      <c r="BF141" s="197">
        <f t="shared" si="5"/>
        <v>0</v>
      </c>
      <c r="BG141" s="197">
        <f t="shared" si="6"/>
        <v>0</v>
      </c>
      <c r="BH141" s="197">
        <f t="shared" si="7"/>
        <v>0</v>
      </c>
      <c r="BI141" s="197">
        <f t="shared" si="8"/>
        <v>0</v>
      </c>
      <c r="BJ141" s="14" t="s">
        <v>85</v>
      </c>
      <c r="BK141" s="197">
        <f t="shared" si="9"/>
        <v>0</v>
      </c>
      <c r="BL141" s="14" t="s">
        <v>133</v>
      </c>
      <c r="BM141" s="196" t="s">
        <v>193</v>
      </c>
    </row>
    <row r="142" spans="1:65" s="2" customFormat="1" ht="24.15" customHeight="1">
      <c r="A142" s="31"/>
      <c r="B142" s="32"/>
      <c r="C142" s="184" t="s">
        <v>194</v>
      </c>
      <c r="D142" s="184" t="s">
        <v>129</v>
      </c>
      <c r="E142" s="185" t="s">
        <v>195</v>
      </c>
      <c r="F142" s="186" t="s">
        <v>196</v>
      </c>
      <c r="G142" s="187" t="s">
        <v>132</v>
      </c>
      <c r="H142" s="188">
        <v>624.13499999999999</v>
      </c>
      <c r="I142" s="189"/>
      <c r="J142" s="190">
        <f t="shared" si="0"/>
        <v>0</v>
      </c>
      <c r="K142" s="191"/>
      <c r="L142" s="36"/>
      <c r="M142" s="192" t="s">
        <v>1</v>
      </c>
      <c r="N142" s="193" t="s">
        <v>42</v>
      </c>
      <c r="O142" s="68"/>
      <c r="P142" s="194">
        <f t="shared" si="1"/>
        <v>0</v>
      </c>
      <c r="Q142" s="194">
        <v>0</v>
      </c>
      <c r="R142" s="194">
        <f t="shared" si="2"/>
        <v>0</v>
      </c>
      <c r="S142" s="194">
        <v>0</v>
      </c>
      <c r="T142" s="195">
        <f t="shared" si="3"/>
        <v>0</v>
      </c>
      <c r="U142" s="31"/>
      <c r="V142" s="31"/>
      <c r="W142" s="31"/>
      <c r="X142" s="31"/>
      <c r="Y142" s="31"/>
      <c r="Z142" s="31"/>
      <c r="AA142" s="31"/>
      <c r="AB142" s="31"/>
      <c r="AC142" s="31"/>
      <c r="AD142" s="31"/>
      <c r="AE142" s="31"/>
      <c r="AR142" s="196" t="s">
        <v>133</v>
      </c>
      <c r="AT142" s="196" t="s">
        <v>129</v>
      </c>
      <c r="AU142" s="196" t="s">
        <v>87</v>
      </c>
      <c r="AY142" s="14" t="s">
        <v>126</v>
      </c>
      <c r="BE142" s="197">
        <f t="shared" si="4"/>
        <v>0</v>
      </c>
      <c r="BF142" s="197">
        <f t="shared" si="5"/>
        <v>0</v>
      </c>
      <c r="BG142" s="197">
        <f t="shared" si="6"/>
        <v>0</v>
      </c>
      <c r="BH142" s="197">
        <f t="shared" si="7"/>
        <v>0</v>
      </c>
      <c r="BI142" s="197">
        <f t="shared" si="8"/>
        <v>0</v>
      </c>
      <c r="BJ142" s="14" t="s">
        <v>85</v>
      </c>
      <c r="BK142" s="197">
        <f t="shared" si="9"/>
        <v>0</v>
      </c>
      <c r="BL142" s="14" t="s">
        <v>133</v>
      </c>
      <c r="BM142" s="196" t="s">
        <v>197</v>
      </c>
    </row>
    <row r="143" spans="1:65" s="2" customFormat="1" ht="24.15" customHeight="1">
      <c r="A143" s="31"/>
      <c r="B143" s="32"/>
      <c r="C143" s="184" t="s">
        <v>198</v>
      </c>
      <c r="D143" s="184" t="s">
        <v>129</v>
      </c>
      <c r="E143" s="185" t="s">
        <v>195</v>
      </c>
      <c r="F143" s="186" t="s">
        <v>196</v>
      </c>
      <c r="G143" s="187" t="s">
        <v>132</v>
      </c>
      <c r="H143" s="188">
        <v>73.2</v>
      </c>
      <c r="I143" s="189"/>
      <c r="J143" s="190">
        <f t="shared" si="0"/>
        <v>0</v>
      </c>
      <c r="K143" s="191"/>
      <c r="L143" s="36"/>
      <c r="M143" s="192" t="s">
        <v>1</v>
      </c>
      <c r="N143" s="193" t="s">
        <v>42</v>
      </c>
      <c r="O143" s="68"/>
      <c r="P143" s="194">
        <f t="shared" si="1"/>
        <v>0</v>
      </c>
      <c r="Q143" s="194">
        <v>0</v>
      </c>
      <c r="R143" s="194">
        <f t="shared" si="2"/>
        <v>0</v>
      </c>
      <c r="S143" s="194">
        <v>0</v>
      </c>
      <c r="T143" s="195">
        <f t="shared" si="3"/>
        <v>0</v>
      </c>
      <c r="U143" s="31"/>
      <c r="V143" s="31"/>
      <c r="W143" s="31"/>
      <c r="X143" s="31"/>
      <c r="Y143" s="31"/>
      <c r="Z143" s="31"/>
      <c r="AA143" s="31"/>
      <c r="AB143" s="31"/>
      <c r="AC143" s="31"/>
      <c r="AD143" s="31"/>
      <c r="AE143" s="31"/>
      <c r="AR143" s="196" t="s">
        <v>133</v>
      </c>
      <c r="AT143" s="196" t="s">
        <v>129</v>
      </c>
      <c r="AU143" s="196" t="s">
        <v>87</v>
      </c>
      <c r="AY143" s="14" t="s">
        <v>126</v>
      </c>
      <c r="BE143" s="197">
        <f t="shared" si="4"/>
        <v>0</v>
      </c>
      <c r="BF143" s="197">
        <f t="shared" si="5"/>
        <v>0</v>
      </c>
      <c r="BG143" s="197">
        <f t="shared" si="6"/>
        <v>0</v>
      </c>
      <c r="BH143" s="197">
        <f t="shared" si="7"/>
        <v>0</v>
      </c>
      <c r="BI143" s="197">
        <f t="shared" si="8"/>
        <v>0</v>
      </c>
      <c r="BJ143" s="14" t="s">
        <v>85</v>
      </c>
      <c r="BK143" s="197">
        <f t="shared" si="9"/>
        <v>0</v>
      </c>
      <c r="BL143" s="14" t="s">
        <v>133</v>
      </c>
      <c r="BM143" s="196" t="s">
        <v>199</v>
      </c>
    </row>
    <row r="144" spans="1:65" s="12" customFormat="1" ht="22.8" customHeight="1">
      <c r="B144" s="168"/>
      <c r="C144" s="169"/>
      <c r="D144" s="170" t="s">
        <v>76</v>
      </c>
      <c r="E144" s="182" t="s">
        <v>200</v>
      </c>
      <c r="F144" s="182" t="s">
        <v>201</v>
      </c>
      <c r="G144" s="169"/>
      <c r="H144" s="169"/>
      <c r="I144" s="172"/>
      <c r="J144" s="183">
        <f>BK144</f>
        <v>0</v>
      </c>
      <c r="K144" s="169"/>
      <c r="L144" s="174"/>
      <c r="M144" s="175"/>
      <c r="N144" s="176"/>
      <c r="O144" s="176"/>
      <c r="P144" s="177">
        <f>SUM(P145:P152)</f>
        <v>0</v>
      </c>
      <c r="Q144" s="176"/>
      <c r="R144" s="177">
        <f>SUM(R145:R152)</f>
        <v>30.012105499999997</v>
      </c>
      <c r="S144" s="176"/>
      <c r="T144" s="178">
        <f>SUM(T145:T152)</f>
        <v>0</v>
      </c>
      <c r="AR144" s="179" t="s">
        <v>85</v>
      </c>
      <c r="AT144" s="180" t="s">
        <v>76</v>
      </c>
      <c r="AU144" s="180" t="s">
        <v>85</v>
      </c>
      <c r="AY144" s="179" t="s">
        <v>126</v>
      </c>
      <c r="BK144" s="181">
        <f>SUM(BK145:BK152)</f>
        <v>0</v>
      </c>
    </row>
    <row r="145" spans="1:65" s="2" customFormat="1" ht="24.15" customHeight="1">
      <c r="A145" s="31"/>
      <c r="B145" s="32"/>
      <c r="C145" s="184" t="s">
        <v>202</v>
      </c>
      <c r="D145" s="184" t="s">
        <v>129</v>
      </c>
      <c r="E145" s="185" t="s">
        <v>203</v>
      </c>
      <c r="F145" s="186" t="s">
        <v>204</v>
      </c>
      <c r="G145" s="187" t="s">
        <v>132</v>
      </c>
      <c r="H145" s="188">
        <v>66</v>
      </c>
      <c r="I145" s="189"/>
      <c r="J145" s="190">
        <f t="shared" ref="J145:J152" si="10">ROUND(I145*H145,2)</f>
        <v>0</v>
      </c>
      <c r="K145" s="191"/>
      <c r="L145" s="36"/>
      <c r="M145" s="192" t="s">
        <v>1</v>
      </c>
      <c r="N145" s="193" t="s">
        <v>42</v>
      </c>
      <c r="O145" s="68"/>
      <c r="P145" s="194">
        <f t="shared" ref="P145:P152" si="11">O145*H145</f>
        <v>0</v>
      </c>
      <c r="Q145" s="194">
        <v>0</v>
      </c>
      <c r="R145" s="194">
        <f t="shared" ref="R145:R152" si="12">Q145*H145</f>
        <v>0</v>
      </c>
      <c r="S145" s="194">
        <v>0</v>
      </c>
      <c r="T145" s="195">
        <f t="shared" ref="T145:T152" si="13">S145*H145</f>
        <v>0</v>
      </c>
      <c r="U145" s="31"/>
      <c r="V145" s="31"/>
      <c r="W145" s="31"/>
      <c r="X145" s="31"/>
      <c r="Y145" s="31"/>
      <c r="Z145" s="31"/>
      <c r="AA145" s="31"/>
      <c r="AB145" s="31"/>
      <c r="AC145" s="31"/>
      <c r="AD145" s="31"/>
      <c r="AE145" s="31"/>
      <c r="AR145" s="196" t="s">
        <v>133</v>
      </c>
      <c r="AT145" s="196" t="s">
        <v>129</v>
      </c>
      <c r="AU145" s="196" t="s">
        <v>87</v>
      </c>
      <c r="AY145" s="14" t="s">
        <v>126</v>
      </c>
      <c r="BE145" s="197">
        <f t="shared" ref="BE145:BE152" si="14">IF(N145="základní",J145,0)</f>
        <v>0</v>
      </c>
      <c r="BF145" s="197">
        <f t="shared" ref="BF145:BF152" si="15">IF(N145="snížená",J145,0)</f>
        <v>0</v>
      </c>
      <c r="BG145" s="197">
        <f t="shared" ref="BG145:BG152" si="16">IF(N145="zákl. přenesená",J145,0)</f>
        <v>0</v>
      </c>
      <c r="BH145" s="197">
        <f t="shared" ref="BH145:BH152" si="17">IF(N145="sníž. přenesená",J145,0)</f>
        <v>0</v>
      </c>
      <c r="BI145" s="197">
        <f t="shared" ref="BI145:BI152" si="18">IF(N145="nulová",J145,0)</f>
        <v>0</v>
      </c>
      <c r="BJ145" s="14" t="s">
        <v>85</v>
      </c>
      <c r="BK145" s="197">
        <f t="shared" ref="BK145:BK152" si="19">ROUND(I145*H145,2)</f>
        <v>0</v>
      </c>
      <c r="BL145" s="14" t="s">
        <v>133</v>
      </c>
      <c r="BM145" s="196" t="s">
        <v>205</v>
      </c>
    </row>
    <row r="146" spans="1:65" s="2" customFormat="1" ht="24.15" customHeight="1">
      <c r="A146" s="31"/>
      <c r="B146" s="32"/>
      <c r="C146" s="184" t="s">
        <v>206</v>
      </c>
      <c r="D146" s="184" t="s">
        <v>129</v>
      </c>
      <c r="E146" s="185" t="s">
        <v>207</v>
      </c>
      <c r="F146" s="186" t="s">
        <v>208</v>
      </c>
      <c r="G146" s="187" t="s">
        <v>132</v>
      </c>
      <c r="H146" s="188">
        <v>56</v>
      </c>
      <c r="I146" s="189"/>
      <c r="J146" s="190">
        <f t="shared" si="10"/>
        <v>0</v>
      </c>
      <c r="K146" s="191"/>
      <c r="L146" s="36"/>
      <c r="M146" s="192" t="s">
        <v>1</v>
      </c>
      <c r="N146" s="193" t="s">
        <v>42</v>
      </c>
      <c r="O146" s="68"/>
      <c r="P146" s="194">
        <f t="shared" si="11"/>
        <v>0</v>
      </c>
      <c r="Q146" s="194">
        <v>0</v>
      </c>
      <c r="R146" s="194">
        <f t="shared" si="12"/>
        <v>0</v>
      </c>
      <c r="S146" s="194">
        <v>0</v>
      </c>
      <c r="T146" s="195">
        <f t="shared" si="13"/>
        <v>0</v>
      </c>
      <c r="U146" s="31"/>
      <c r="V146" s="31"/>
      <c r="W146" s="31"/>
      <c r="X146" s="31"/>
      <c r="Y146" s="31"/>
      <c r="Z146" s="31"/>
      <c r="AA146" s="31"/>
      <c r="AB146" s="31"/>
      <c r="AC146" s="31"/>
      <c r="AD146" s="31"/>
      <c r="AE146" s="31"/>
      <c r="AR146" s="196" t="s">
        <v>133</v>
      </c>
      <c r="AT146" s="196" t="s">
        <v>129</v>
      </c>
      <c r="AU146" s="196" t="s">
        <v>87</v>
      </c>
      <c r="AY146" s="14" t="s">
        <v>126</v>
      </c>
      <c r="BE146" s="197">
        <f t="shared" si="14"/>
        <v>0</v>
      </c>
      <c r="BF146" s="197">
        <f t="shared" si="15"/>
        <v>0</v>
      </c>
      <c r="BG146" s="197">
        <f t="shared" si="16"/>
        <v>0</v>
      </c>
      <c r="BH146" s="197">
        <f t="shared" si="17"/>
        <v>0</v>
      </c>
      <c r="BI146" s="197">
        <f t="shared" si="18"/>
        <v>0</v>
      </c>
      <c r="BJ146" s="14" t="s">
        <v>85</v>
      </c>
      <c r="BK146" s="197">
        <f t="shared" si="19"/>
        <v>0</v>
      </c>
      <c r="BL146" s="14" t="s">
        <v>133</v>
      </c>
      <c r="BM146" s="196" t="s">
        <v>209</v>
      </c>
    </row>
    <row r="147" spans="1:65" s="2" customFormat="1" ht="24.15" customHeight="1">
      <c r="A147" s="31"/>
      <c r="B147" s="32"/>
      <c r="C147" s="184" t="s">
        <v>210</v>
      </c>
      <c r="D147" s="184" t="s">
        <v>129</v>
      </c>
      <c r="E147" s="185" t="s">
        <v>211</v>
      </c>
      <c r="F147" s="186" t="s">
        <v>212</v>
      </c>
      <c r="G147" s="187" t="s">
        <v>132</v>
      </c>
      <c r="H147" s="188">
        <v>431</v>
      </c>
      <c r="I147" s="189"/>
      <c r="J147" s="190">
        <f t="shared" si="10"/>
        <v>0</v>
      </c>
      <c r="K147" s="191"/>
      <c r="L147" s="36"/>
      <c r="M147" s="192" t="s">
        <v>1</v>
      </c>
      <c r="N147" s="193" t="s">
        <v>42</v>
      </c>
      <c r="O147" s="68"/>
      <c r="P147" s="194">
        <f t="shared" si="11"/>
        <v>0</v>
      </c>
      <c r="Q147" s="194">
        <v>0</v>
      </c>
      <c r="R147" s="194">
        <f t="shared" si="12"/>
        <v>0</v>
      </c>
      <c r="S147" s="194">
        <v>0</v>
      </c>
      <c r="T147" s="195">
        <f t="shared" si="13"/>
        <v>0</v>
      </c>
      <c r="U147" s="31"/>
      <c r="V147" s="31"/>
      <c r="W147" s="31"/>
      <c r="X147" s="31"/>
      <c r="Y147" s="31"/>
      <c r="Z147" s="31"/>
      <c r="AA147" s="31"/>
      <c r="AB147" s="31"/>
      <c r="AC147" s="31"/>
      <c r="AD147" s="31"/>
      <c r="AE147" s="31"/>
      <c r="AR147" s="196" t="s">
        <v>133</v>
      </c>
      <c r="AT147" s="196" t="s">
        <v>129</v>
      </c>
      <c r="AU147" s="196" t="s">
        <v>87</v>
      </c>
      <c r="AY147" s="14" t="s">
        <v>126</v>
      </c>
      <c r="BE147" s="197">
        <f t="shared" si="14"/>
        <v>0</v>
      </c>
      <c r="BF147" s="197">
        <f t="shared" si="15"/>
        <v>0</v>
      </c>
      <c r="BG147" s="197">
        <f t="shared" si="16"/>
        <v>0</v>
      </c>
      <c r="BH147" s="197">
        <f t="shared" si="17"/>
        <v>0</v>
      </c>
      <c r="BI147" s="197">
        <f t="shared" si="18"/>
        <v>0</v>
      </c>
      <c r="BJ147" s="14" t="s">
        <v>85</v>
      </c>
      <c r="BK147" s="197">
        <f t="shared" si="19"/>
        <v>0</v>
      </c>
      <c r="BL147" s="14" t="s">
        <v>133</v>
      </c>
      <c r="BM147" s="196" t="s">
        <v>213</v>
      </c>
    </row>
    <row r="148" spans="1:65" s="2" customFormat="1" ht="24.15" customHeight="1">
      <c r="A148" s="31"/>
      <c r="B148" s="32"/>
      <c r="C148" s="184" t="s">
        <v>214</v>
      </c>
      <c r="D148" s="184" t="s">
        <v>129</v>
      </c>
      <c r="E148" s="185" t="s">
        <v>215</v>
      </c>
      <c r="F148" s="186" t="s">
        <v>216</v>
      </c>
      <c r="G148" s="187" t="s">
        <v>132</v>
      </c>
      <c r="H148" s="188">
        <v>66</v>
      </c>
      <c r="I148" s="189"/>
      <c r="J148" s="190">
        <f t="shared" si="10"/>
        <v>0</v>
      </c>
      <c r="K148" s="191"/>
      <c r="L148" s="36"/>
      <c r="M148" s="192" t="s">
        <v>1</v>
      </c>
      <c r="N148" s="193" t="s">
        <v>42</v>
      </c>
      <c r="O148" s="68"/>
      <c r="P148" s="194">
        <f t="shared" si="11"/>
        <v>0</v>
      </c>
      <c r="Q148" s="194">
        <v>0</v>
      </c>
      <c r="R148" s="194">
        <f t="shared" si="12"/>
        <v>0</v>
      </c>
      <c r="S148" s="194">
        <v>0</v>
      </c>
      <c r="T148" s="195">
        <f t="shared" si="13"/>
        <v>0</v>
      </c>
      <c r="U148" s="31"/>
      <c r="V148" s="31"/>
      <c r="W148" s="31"/>
      <c r="X148" s="31"/>
      <c r="Y148" s="31"/>
      <c r="Z148" s="31"/>
      <c r="AA148" s="31"/>
      <c r="AB148" s="31"/>
      <c r="AC148" s="31"/>
      <c r="AD148" s="31"/>
      <c r="AE148" s="31"/>
      <c r="AR148" s="196" t="s">
        <v>133</v>
      </c>
      <c r="AT148" s="196" t="s">
        <v>129</v>
      </c>
      <c r="AU148" s="196" t="s">
        <v>87</v>
      </c>
      <c r="AY148" s="14" t="s">
        <v>126</v>
      </c>
      <c r="BE148" s="197">
        <f t="shared" si="14"/>
        <v>0</v>
      </c>
      <c r="BF148" s="197">
        <f t="shared" si="15"/>
        <v>0</v>
      </c>
      <c r="BG148" s="197">
        <f t="shared" si="16"/>
        <v>0</v>
      </c>
      <c r="BH148" s="197">
        <f t="shared" si="17"/>
        <v>0</v>
      </c>
      <c r="BI148" s="197">
        <f t="shared" si="18"/>
        <v>0</v>
      </c>
      <c r="BJ148" s="14" t="s">
        <v>85</v>
      </c>
      <c r="BK148" s="197">
        <f t="shared" si="19"/>
        <v>0</v>
      </c>
      <c r="BL148" s="14" t="s">
        <v>133</v>
      </c>
      <c r="BM148" s="196" t="s">
        <v>217</v>
      </c>
    </row>
    <row r="149" spans="1:65" s="2" customFormat="1" ht="21.75" customHeight="1">
      <c r="A149" s="31"/>
      <c r="B149" s="32"/>
      <c r="C149" s="184" t="s">
        <v>218</v>
      </c>
      <c r="D149" s="184" t="s">
        <v>129</v>
      </c>
      <c r="E149" s="185" t="s">
        <v>219</v>
      </c>
      <c r="F149" s="186" t="s">
        <v>220</v>
      </c>
      <c r="G149" s="187" t="s">
        <v>132</v>
      </c>
      <c r="H149" s="188">
        <v>56</v>
      </c>
      <c r="I149" s="189"/>
      <c r="J149" s="190">
        <f t="shared" si="10"/>
        <v>0</v>
      </c>
      <c r="K149" s="191"/>
      <c r="L149" s="36"/>
      <c r="M149" s="192" t="s">
        <v>1</v>
      </c>
      <c r="N149" s="193" t="s">
        <v>42</v>
      </c>
      <c r="O149" s="68"/>
      <c r="P149" s="194">
        <f t="shared" si="11"/>
        <v>0</v>
      </c>
      <c r="Q149" s="194">
        <v>0</v>
      </c>
      <c r="R149" s="194">
        <f t="shared" si="12"/>
        <v>0</v>
      </c>
      <c r="S149" s="194">
        <v>0</v>
      </c>
      <c r="T149" s="195">
        <f t="shared" si="13"/>
        <v>0</v>
      </c>
      <c r="U149" s="31"/>
      <c r="V149" s="31"/>
      <c r="W149" s="31"/>
      <c r="X149" s="31"/>
      <c r="Y149" s="31"/>
      <c r="Z149" s="31"/>
      <c r="AA149" s="31"/>
      <c r="AB149" s="31"/>
      <c r="AC149" s="31"/>
      <c r="AD149" s="31"/>
      <c r="AE149" s="31"/>
      <c r="AR149" s="196" t="s">
        <v>133</v>
      </c>
      <c r="AT149" s="196" t="s">
        <v>129</v>
      </c>
      <c r="AU149" s="196" t="s">
        <v>87</v>
      </c>
      <c r="AY149" s="14" t="s">
        <v>126</v>
      </c>
      <c r="BE149" s="197">
        <f t="shared" si="14"/>
        <v>0</v>
      </c>
      <c r="BF149" s="197">
        <f t="shared" si="15"/>
        <v>0</v>
      </c>
      <c r="BG149" s="197">
        <f t="shared" si="16"/>
        <v>0</v>
      </c>
      <c r="BH149" s="197">
        <f t="shared" si="17"/>
        <v>0</v>
      </c>
      <c r="BI149" s="197">
        <f t="shared" si="18"/>
        <v>0</v>
      </c>
      <c r="BJ149" s="14" t="s">
        <v>85</v>
      </c>
      <c r="BK149" s="197">
        <f t="shared" si="19"/>
        <v>0</v>
      </c>
      <c r="BL149" s="14" t="s">
        <v>133</v>
      </c>
      <c r="BM149" s="196" t="s">
        <v>221</v>
      </c>
    </row>
    <row r="150" spans="1:65" s="2" customFormat="1" ht="21.75" customHeight="1">
      <c r="A150" s="31"/>
      <c r="B150" s="32"/>
      <c r="C150" s="184" t="s">
        <v>222</v>
      </c>
      <c r="D150" s="184" t="s">
        <v>129</v>
      </c>
      <c r="E150" s="185" t="s">
        <v>223</v>
      </c>
      <c r="F150" s="186" t="s">
        <v>224</v>
      </c>
      <c r="G150" s="187" t="s">
        <v>132</v>
      </c>
      <c r="H150" s="188">
        <v>431</v>
      </c>
      <c r="I150" s="189"/>
      <c r="J150" s="190">
        <f t="shared" si="10"/>
        <v>0</v>
      </c>
      <c r="K150" s="191"/>
      <c r="L150" s="36"/>
      <c r="M150" s="192" t="s">
        <v>1</v>
      </c>
      <c r="N150" s="193" t="s">
        <v>42</v>
      </c>
      <c r="O150" s="68"/>
      <c r="P150" s="194">
        <f t="shared" si="11"/>
        <v>0</v>
      </c>
      <c r="Q150" s="194">
        <v>0</v>
      </c>
      <c r="R150" s="194">
        <f t="shared" si="12"/>
        <v>0</v>
      </c>
      <c r="S150" s="194">
        <v>0</v>
      </c>
      <c r="T150" s="195">
        <f t="shared" si="13"/>
        <v>0</v>
      </c>
      <c r="U150" s="31"/>
      <c r="V150" s="31"/>
      <c r="W150" s="31"/>
      <c r="X150" s="31"/>
      <c r="Y150" s="31"/>
      <c r="Z150" s="31"/>
      <c r="AA150" s="31"/>
      <c r="AB150" s="31"/>
      <c r="AC150" s="31"/>
      <c r="AD150" s="31"/>
      <c r="AE150" s="31"/>
      <c r="AR150" s="196" t="s">
        <v>133</v>
      </c>
      <c r="AT150" s="196" t="s">
        <v>129</v>
      </c>
      <c r="AU150" s="196" t="s">
        <v>87</v>
      </c>
      <c r="AY150" s="14" t="s">
        <v>126</v>
      </c>
      <c r="BE150" s="197">
        <f t="shared" si="14"/>
        <v>0</v>
      </c>
      <c r="BF150" s="197">
        <f t="shared" si="15"/>
        <v>0</v>
      </c>
      <c r="BG150" s="197">
        <f t="shared" si="16"/>
        <v>0</v>
      </c>
      <c r="BH150" s="197">
        <f t="shared" si="17"/>
        <v>0</v>
      </c>
      <c r="BI150" s="197">
        <f t="shared" si="18"/>
        <v>0</v>
      </c>
      <c r="BJ150" s="14" t="s">
        <v>85</v>
      </c>
      <c r="BK150" s="197">
        <f t="shared" si="19"/>
        <v>0</v>
      </c>
      <c r="BL150" s="14" t="s">
        <v>133</v>
      </c>
      <c r="BM150" s="196" t="s">
        <v>225</v>
      </c>
    </row>
    <row r="151" spans="1:65" s="2" customFormat="1" ht="24.15" customHeight="1">
      <c r="A151" s="31"/>
      <c r="B151" s="32"/>
      <c r="C151" s="184" t="s">
        <v>226</v>
      </c>
      <c r="D151" s="184" t="s">
        <v>129</v>
      </c>
      <c r="E151" s="185" t="s">
        <v>227</v>
      </c>
      <c r="F151" s="186" t="s">
        <v>228</v>
      </c>
      <c r="G151" s="187" t="s">
        <v>132</v>
      </c>
      <c r="H151" s="188">
        <v>73.174999999999997</v>
      </c>
      <c r="I151" s="189"/>
      <c r="J151" s="190">
        <f t="shared" si="10"/>
        <v>0</v>
      </c>
      <c r="K151" s="191"/>
      <c r="L151" s="36"/>
      <c r="M151" s="192" t="s">
        <v>1</v>
      </c>
      <c r="N151" s="193" t="s">
        <v>42</v>
      </c>
      <c r="O151" s="68"/>
      <c r="P151" s="194">
        <f t="shared" si="11"/>
        <v>0</v>
      </c>
      <c r="Q151" s="194">
        <v>0.1837</v>
      </c>
      <c r="R151" s="194">
        <f t="shared" si="12"/>
        <v>13.442247499999999</v>
      </c>
      <c r="S151" s="194">
        <v>0</v>
      </c>
      <c r="T151" s="195">
        <f t="shared" si="13"/>
        <v>0</v>
      </c>
      <c r="U151" s="31"/>
      <c r="V151" s="31"/>
      <c r="W151" s="31"/>
      <c r="X151" s="31"/>
      <c r="Y151" s="31"/>
      <c r="Z151" s="31"/>
      <c r="AA151" s="31"/>
      <c r="AB151" s="31"/>
      <c r="AC151" s="31"/>
      <c r="AD151" s="31"/>
      <c r="AE151" s="31"/>
      <c r="AR151" s="196" t="s">
        <v>133</v>
      </c>
      <c r="AT151" s="196" t="s">
        <v>129</v>
      </c>
      <c r="AU151" s="196" t="s">
        <v>87</v>
      </c>
      <c r="AY151" s="14" t="s">
        <v>126</v>
      </c>
      <c r="BE151" s="197">
        <f t="shared" si="14"/>
        <v>0</v>
      </c>
      <c r="BF151" s="197">
        <f t="shared" si="15"/>
        <v>0</v>
      </c>
      <c r="BG151" s="197">
        <f t="shared" si="16"/>
        <v>0</v>
      </c>
      <c r="BH151" s="197">
        <f t="shared" si="17"/>
        <v>0</v>
      </c>
      <c r="BI151" s="197">
        <f t="shared" si="18"/>
        <v>0</v>
      </c>
      <c r="BJ151" s="14" t="s">
        <v>85</v>
      </c>
      <c r="BK151" s="197">
        <f t="shared" si="19"/>
        <v>0</v>
      </c>
      <c r="BL151" s="14" t="s">
        <v>133</v>
      </c>
      <c r="BM151" s="196" t="s">
        <v>229</v>
      </c>
    </row>
    <row r="152" spans="1:65" s="2" customFormat="1" ht="16.5" customHeight="1">
      <c r="A152" s="31"/>
      <c r="B152" s="32"/>
      <c r="C152" s="198" t="s">
        <v>230</v>
      </c>
      <c r="D152" s="198" t="s">
        <v>231</v>
      </c>
      <c r="E152" s="199" t="s">
        <v>232</v>
      </c>
      <c r="F152" s="200" t="s">
        <v>233</v>
      </c>
      <c r="G152" s="201" t="s">
        <v>132</v>
      </c>
      <c r="H152" s="202">
        <v>74.638999999999996</v>
      </c>
      <c r="I152" s="203"/>
      <c r="J152" s="204">
        <f t="shared" si="10"/>
        <v>0</v>
      </c>
      <c r="K152" s="205"/>
      <c r="L152" s="206"/>
      <c r="M152" s="207" t="s">
        <v>1</v>
      </c>
      <c r="N152" s="208" t="s">
        <v>42</v>
      </c>
      <c r="O152" s="68"/>
      <c r="P152" s="194">
        <f t="shared" si="11"/>
        <v>0</v>
      </c>
      <c r="Q152" s="194">
        <v>0.222</v>
      </c>
      <c r="R152" s="194">
        <f t="shared" si="12"/>
        <v>16.569858</v>
      </c>
      <c r="S152" s="194">
        <v>0</v>
      </c>
      <c r="T152" s="195">
        <f t="shared" si="13"/>
        <v>0</v>
      </c>
      <c r="U152" s="31"/>
      <c r="V152" s="31"/>
      <c r="W152" s="31"/>
      <c r="X152" s="31"/>
      <c r="Y152" s="31"/>
      <c r="Z152" s="31"/>
      <c r="AA152" s="31"/>
      <c r="AB152" s="31"/>
      <c r="AC152" s="31"/>
      <c r="AD152" s="31"/>
      <c r="AE152" s="31"/>
      <c r="AR152" s="196" t="s">
        <v>234</v>
      </c>
      <c r="AT152" s="196" t="s">
        <v>231</v>
      </c>
      <c r="AU152" s="196" t="s">
        <v>87</v>
      </c>
      <c r="AY152" s="14" t="s">
        <v>126</v>
      </c>
      <c r="BE152" s="197">
        <f t="shared" si="14"/>
        <v>0</v>
      </c>
      <c r="BF152" s="197">
        <f t="shared" si="15"/>
        <v>0</v>
      </c>
      <c r="BG152" s="197">
        <f t="shared" si="16"/>
        <v>0</v>
      </c>
      <c r="BH152" s="197">
        <f t="shared" si="17"/>
        <v>0</v>
      </c>
      <c r="BI152" s="197">
        <f t="shared" si="18"/>
        <v>0</v>
      </c>
      <c r="BJ152" s="14" t="s">
        <v>85</v>
      </c>
      <c r="BK152" s="197">
        <f t="shared" si="19"/>
        <v>0</v>
      </c>
      <c r="BL152" s="14" t="s">
        <v>133</v>
      </c>
      <c r="BM152" s="196" t="s">
        <v>235</v>
      </c>
    </row>
    <row r="153" spans="1:65" s="12" customFormat="1" ht="22.8" customHeight="1">
      <c r="B153" s="168"/>
      <c r="C153" s="169"/>
      <c r="D153" s="170" t="s">
        <v>76</v>
      </c>
      <c r="E153" s="182" t="s">
        <v>236</v>
      </c>
      <c r="F153" s="182" t="s">
        <v>237</v>
      </c>
      <c r="G153" s="169"/>
      <c r="H153" s="169"/>
      <c r="I153" s="172"/>
      <c r="J153" s="183">
        <f>BK153</f>
        <v>0</v>
      </c>
      <c r="K153" s="169"/>
      <c r="L153" s="174"/>
      <c r="M153" s="175"/>
      <c r="N153" s="176"/>
      <c r="O153" s="176"/>
      <c r="P153" s="177">
        <f>SUM(P154:P162)</f>
        <v>0</v>
      </c>
      <c r="Q153" s="176"/>
      <c r="R153" s="177">
        <f>SUM(R154:R162)</f>
        <v>138.87288849000001</v>
      </c>
      <c r="S153" s="176"/>
      <c r="T153" s="178">
        <f>SUM(T154:T162)</f>
        <v>1.446</v>
      </c>
      <c r="AR153" s="179" t="s">
        <v>85</v>
      </c>
      <c r="AT153" s="180" t="s">
        <v>76</v>
      </c>
      <c r="AU153" s="180" t="s">
        <v>85</v>
      </c>
      <c r="AY153" s="179" t="s">
        <v>126</v>
      </c>
      <c r="BK153" s="181">
        <f>SUM(BK154:BK162)</f>
        <v>0</v>
      </c>
    </row>
    <row r="154" spans="1:65" s="2" customFormat="1" ht="24.15" customHeight="1">
      <c r="A154" s="31"/>
      <c r="B154" s="32"/>
      <c r="C154" s="184" t="s">
        <v>238</v>
      </c>
      <c r="D154" s="184" t="s">
        <v>129</v>
      </c>
      <c r="E154" s="185" t="s">
        <v>239</v>
      </c>
      <c r="F154" s="186" t="s">
        <v>240</v>
      </c>
      <c r="G154" s="187" t="s">
        <v>146</v>
      </c>
      <c r="H154" s="188">
        <v>86</v>
      </c>
      <c r="I154" s="189"/>
      <c r="J154" s="190">
        <f t="shared" ref="J154:J162" si="20">ROUND(I154*H154,2)</f>
        <v>0</v>
      </c>
      <c r="K154" s="191"/>
      <c r="L154" s="36"/>
      <c r="M154" s="192" t="s">
        <v>1</v>
      </c>
      <c r="N154" s="193" t="s">
        <v>42</v>
      </c>
      <c r="O154" s="68"/>
      <c r="P154" s="194">
        <f t="shared" ref="P154:P162" si="21">O154*H154</f>
        <v>0</v>
      </c>
      <c r="Q154" s="194">
        <v>8.9779999999999999E-2</v>
      </c>
      <c r="R154" s="194">
        <f t="shared" ref="R154:R162" si="22">Q154*H154</f>
        <v>7.7210799999999997</v>
      </c>
      <c r="S154" s="194">
        <v>0</v>
      </c>
      <c r="T154" s="195">
        <f t="shared" ref="T154:T162" si="23">S154*H154</f>
        <v>0</v>
      </c>
      <c r="U154" s="31"/>
      <c r="V154" s="31"/>
      <c r="W154" s="31"/>
      <c r="X154" s="31"/>
      <c r="Y154" s="31"/>
      <c r="Z154" s="31"/>
      <c r="AA154" s="31"/>
      <c r="AB154" s="31"/>
      <c r="AC154" s="31"/>
      <c r="AD154" s="31"/>
      <c r="AE154" s="31"/>
      <c r="AR154" s="196" t="s">
        <v>133</v>
      </c>
      <c r="AT154" s="196" t="s">
        <v>129</v>
      </c>
      <c r="AU154" s="196" t="s">
        <v>87</v>
      </c>
      <c r="AY154" s="14" t="s">
        <v>126</v>
      </c>
      <c r="BE154" s="197">
        <f t="shared" ref="BE154:BE162" si="24">IF(N154="základní",J154,0)</f>
        <v>0</v>
      </c>
      <c r="BF154" s="197">
        <f t="shared" ref="BF154:BF162" si="25">IF(N154="snížená",J154,0)</f>
        <v>0</v>
      </c>
      <c r="BG154" s="197">
        <f t="shared" ref="BG154:BG162" si="26">IF(N154="zákl. přenesená",J154,0)</f>
        <v>0</v>
      </c>
      <c r="BH154" s="197">
        <f t="shared" ref="BH154:BH162" si="27">IF(N154="sníž. přenesená",J154,0)</f>
        <v>0</v>
      </c>
      <c r="BI154" s="197">
        <f t="shared" ref="BI154:BI162" si="28">IF(N154="nulová",J154,0)</f>
        <v>0</v>
      </c>
      <c r="BJ154" s="14" t="s">
        <v>85</v>
      </c>
      <c r="BK154" s="197">
        <f t="shared" ref="BK154:BK162" si="29">ROUND(I154*H154,2)</f>
        <v>0</v>
      </c>
      <c r="BL154" s="14" t="s">
        <v>133</v>
      </c>
      <c r="BM154" s="196" t="s">
        <v>241</v>
      </c>
    </row>
    <row r="155" spans="1:65" s="2" customFormat="1" ht="16.5" customHeight="1">
      <c r="A155" s="31"/>
      <c r="B155" s="32"/>
      <c r="C155" s="198" t="s">
        <v>242</v>
      </c>
      <c r="D155" s="198" t="s">
        <v>231</v>
      </c>
      <c r="E155" s="199" t="s">
        <v>232</v>
      </c>
      <c r="F155" s="200" t="s">
        <v>233</v>
      </c>
      <c r="G155" s="201" t="s">
        <v>132</v>
      </c>
      <c r="H155" s="202">
        <v>10.32</v>
      </c>
      <c r="I155" s="203"/>
      <c r="J155" s="204">
        <f t="shared" si="20"/>
        <v>0</v>
      </c>
      <c r="K155" s="205"/>
      <c r="L155" s="206"/>
      <c r="M155" s="207" t="s">
        <v>1</v>
      </c>
      <c r="N155" s="208" t="s">
        <v>42</v>
      </c>
      <c r="O155" s="68"/>
      <c r="P155" s="194">
        <f t="shared" si="21"/>
        <v>0</v>
      </c>
      <c r="Q155" s="194">
        <v>0.222</v>
      </c>
      <c r="R155" s="194">
        <f t="shared" si="22"/>
        <v>2.2910400000000002</v>
      </c>
      <c r="S155" s="194">
        <v>0</v>
      </c>
      <c r="T155" s="195">
        <f t="shared" si="23"/>
        <v>0</v>
      </c>
      <c r="U155" s="31"/>
      <c r="V155" s="31"/>
      <c r="W155" s="31"/>
      <c r="X155" s="31"/>
      <c r="Y155" s="31"/>
      <c r="Z155" s="31"/>
      <c r="AA155" s="31"/>
      <c r="AB155" s="31"/>
      <c r="AC155" s="31"/>
      <c r="AD155" s="31"/>
      <c r="AE155" s="31"/>
      <c r="AR155" s="196" t="s">
        <v>234</v>
      </c>
      <c r="AT155" s="196" t="s">
        <v>231</v>
      </c>
      <c r="AU155" s="196" t="s">
        <v>87</v>
      </c>
      <c r="AY155" s="14" t="s">
        <v>126</v>
      </c>
      <c r="BE155" s="197">
        <f t="shared" si="24"/>
        <v>0</v>
      </c>
      <c r="BF155" s="197">
        <f t="shared" si="25"/>
        <v>0</v>
      </c>
      <c r="BG155" s="197">
        <f t="shared" si="26"/>
        <v>0</v>
      </c>
      <c r="BH155" s="197">
        <f t="shared" si="27"/>
        <v>0</v>
      </c>
      <c r="BI155" s="197">
        <f t="shared" si="28"/>
        <v>0</v>
      </c>
      <c r="BJ155" s="14" t="s">
        <v>85</v>
      </c>
      <c r="BK155" s="197">
        <f t="shared" si="29"/>
        <v>0</v>
      </c>
      <c r="BL155" s="14" t="s">
        <v>133</v>
      </c>
      <c r="BM155" s="196" t="s">
        <v>243</v>
      </c>
    </row>
    <row r="156" spans="1:65" s="2" customFormat="1" ht="24.15" customHeight="1">
      <c r="A156" s="31"/>
      <c r="B156" s="32"/>
      <c r="C156" s="184" t="s">
        <v>244</v>
      </c>
      <c r="D156" s="184" t="s">
        <v>129</v>
      </c>
      <c r="E156" s="185" t="s">
        <v>239</v>
      </c>
      <c r="F156" s="186" t="s">
        <v>240</v>
      </c>
      <c r="G156" s="187" t="s">
        <v>146</v>
      </c>
      <c r="H156" s="188">
        <v>656.2</v>
      </c>
      <c r="I156" s="189"/>
      <c r="J156" s="190">
        <f t="shared" si="20"/>
        <v>0</v>
      </c>
      <c r="K156" s="191"/>
      <c r="L156" s="36"/>
      <c r="M156" s="192" t="s">
        <v>1</v>
      </c>
      <c r="N156" s="193" t="s">
        <v>42</v>
      </c>
      <c r="O156" s="68"/>
      <c r="P156" s="194">
        <f t="shared" si="21"/>
        <v>0</v>
      </c>
      <c r="Q156" s="194">
        <v>8.9779999999999999E-2</v>
      </c>
      <c r="R156" s="194">
        <f t="shared" si="22"/>
        <v>58.913636000000004</v>
      </c>
      <c r="S156" s="194">
        <v>0</v>
      </c>
      <c r="T156" s="195">
        <f t="shared" si="23"/>
        <v>0</v>
      </c>
      <c r="U156" s="31"/>
      <c r="V156" s="31"/>
      <c r="W156" s="31"/>
      <c r="X156" s="31"/>
      <c r="Y156" s="31"/>
      <c r="Z156" s="31"/>
      <c r="AA156" s="31"/>
      <c r="AB156" s="31"/>
      <c r="AC156" s="31"/>
      <c r="AD156" s="31"/>
      <c r="AE156" s="31"/>
      <c r="AR156" s="196" t="s">
        <v>133</v>
      </c>
      <c r="AT156" s="196" t="s">
        <v>129</v>
      </c>
      <c r="AU156" s="196" t="s">
        <v>87</v>
      </c>
      <c r="AY156" s="14" t="s">
        <v>126</v>
      </c>
      <c r="BE156" s="197">
        <f t="shared" si="24"/>
        <v>0</v>
      </c>
      <c r="BF156" s="197">
        <f t="shared" si="25"/>
        <v>0</v>
      </c>
      <c r="BG156" s="197">
        <f t="shared" si="26"/>
        <v>0</v>
      </c>
      <c r="BH156" s="197">
        <f t="shared" si="27"/>
        <v>0</v>
      </c>
      <c r="BI156" s="197">
        <f t="shared" si="28"/>
        <v>0</v>
      </c>
      <c r="BJ156" s="14" t="s">
        <v>85</v>
      </c>
      <c r="BK156" s="197">
        <f t="shared" si="29"/>
        <v>0</v>
      </c>
      <c r="BL156" s="14" t="s">
        <v>133</v>
      </c>
      <c r="BM156" s="196" t="s">
        <v>245</v>
      </c>
    </row>
    <row r="157" spans="1:65" s="2" customFormat="1" ht="16.5" customHeight="1">
      <c r="A157" s="31"/>
      <c r="B157" s="32"/>
      <c r="C157" s="198" t="s">
        <v>246</v>
      </c>
      <c r="D157" s="198" t="s">
        <v>231</v>
      </c>
      <c r="E157" s="199" t="s">
        <v>232</v>
      </c>
      <c r="F157" s="200" t="s">
        <v>233</v>
      </c>
      <c r="G157" s="201" t="s">
        <v>132</v>
      </c>
      <c r="H157" s="202">
        <v>78.744</v>
      </c>
      <c r="I157" s="203"/>
      <c r="J157" s="204">
        <f t="shared" si="20"/>
        <v>0</v>
      </c>
      <c r="K157" s="205"/>
      <c r="L157" s="206"/>
      <c r="M157" s="207" t="s">
        <v>1</v>
      </c>
      <c r="N157" s="208" t="s">
        <v>42</v>
      </c>
      <c r="O157" s="68"/>
      <c r="P157" s="194">
        <f t="shared" si="21"/>
        <v>0</v>
      </c>
      <c r="Q157" s="194">
        <v>0.222</v>
      </c>
      <c r="R157" s="194">
        <f t="shared" si="22"/>
        <v>17.481168</v>
      </c>
      <c r="S157" s="194">
        <v>0</v>
      </c>
      <c r="T157" s="195">
        <f t="shared" si="23"/>
        <v>0</v>
      </c>
      <c r="U157" s="31"/>
      <c r="V157" s="31"/>
      <c r="W157" s="31"/>
      <c r="X157" s="31"/>
      <c r="Y157" s="31"/>
      <c r="Z157" s="31"/>
      <c r="AA157" s="31"/>
      <c r="AB157" s="31"/>
      <c r="AC157" s="31"/>
      <c r="AD157" s="31"/>
      <c r="AE157" s="31"/>
      <c r="AR157" s="196" t="s">
        <v>234</v>
      </c>
      <c r="AT157" s="196" t="s">
        <v>231</v>
      </c>
      <c r="AU157" s="196" t="s">
        <v>87</v>
      </c>
      <c r="AY157" s="14" t="s">
        <v>126</v>
      </c>
      <c r="BE157" s="197">
        <f t="shared" si="24"/>
        <v>0</v>
      </c>
      <c r="BF157" s="197">
        <f t="shared" si="25"/>
        <v>0</v>
      </c>
      <c r="BG157" s="197">
        <f t="shared" si="26"/>
        <v>0</v>
      </c>
      <c r="BH157" s="197">
        <f t="shared" si="27"/>
        <v>0</v>
      </c>
      <c r="BI157" s="197">
        <f t="shared" si="28"/>
        <v>0</v>
      </c>
      <c r="BJ157" s="14" t="s">
        <v>85</v>
      </c>
      <c r="BK157" s="197">
        <f t="shared" si="29"/>
        <v>0</v>
      </c>
      <c r="BL157" s="14" t="s">
        <v>133</v>
      </c>
      <c r="BM157" s="196" t="s">
        <v>247</v>
      </c>
    </row>
    <row r="158" spans="1:65" s="2" customFormat="1" ht="24.15" customHeight="1">
      <c r="A158" s="31"/>
      <c r="B158" s="32"/>
      <c r="C158" s="184" t="s">
        <v>248</v>
      </c>
      <c r="D158" s="184" t="s">
        <v>129</v>
      </c>
      <c r="E158" s="185" t="s">
        <v>249</v>
      </c>
      <c r="F158" s="186" t="s">
        <v>250</v>
      </c>
      <c r="G158" s="187" t="s">
        <v>151</v>
      </c>
      <c r="H158" s="188">
        <v>3.0960000000000001</v>
      </c>
      <c r="I158" s="189"/>
      <c r="J158" s="190">
        <f t="shared" si="20"/>
        <v>0</v>
      </c>
      <c r="K158" s="191"/>
      <c r="L158" s="36"/>
      <c r="M158" s="192" t="s">
        <v>1</v>
      </c>
      <c r="N158" s="193" t="s">
        <v>42</v>
      </c>
      <c r="O158" s="68"/>
      <c r="P158" s="194">
        <f t="shared" si="21"/>
        <v>0</v>
      </c>
      <c r="Q158" s="194">
        <v>2.2563399999999998</v>
      </c>
      <c r="R158" s="194">
        <f t="shared" si="22"/>
        <v>6.9856286399999998</v>
      </c>
      <c r="S158" s="194">
        <v>0</v>
      </c>
      <c r="T158" s="195">
        <f t="shared" si="23"/>
        <v>0</v>
      </c>
      <c r="U158" s="31"/>
      <c r="V158" s="31"/>
      <c r="W158" s="31"/>
      <c r="X158" s="31"/>
      <c r="Y158" s="31"/>
      <c r="Z158" s="31"/>
      <c r="AA158" s="31"/>
      <c r="AB158" s="31"/>
      <c r="AC158" s="31"/>
      <c r="AD158" s="31"/>
      <c r="AE158" s="31"/>
      <c r="AR158" s="196" t="s">
        <v>133</v>
      </c>
      <c r="AT158" s="196" t="s">
        <v>129</v>
      </c>
      <c r="AU158" s="196" t="s">
        <v>87</v>
      </c>
      <c r="AY158" s="14" t="s">
        <v>126</v>
      </c>
      <c r="BE158" s="197">
        <f t="shared" si="24"/>
        <v>0</v>
      </c>
      <c r="BF158" s="197">
        <f t="shared" si="25"/>
        <v>0</v>
      </c>
      <c r="BG158" s="197">
        <f t="shared" si="26"/>
        <v>0</v>
      </c>
      <c r="BH158" s="197">
        <f t="shared" si="27"/>
        <v>0</v>
      </c>
      <c r="BI158" s="197">
        <f t="shared" si="28"/>
        <v>0</v>
      </c>
      <c r="BJ158" s="14" t="s">
        <v>85</v>
      </c>
      <c r="BK158" s="197">
        <f t="shared" si="29"/>
        <v>0</v>
      </c>
      <c r="BL158" s="14" t="s">
        <v>133</v>
      </c>
      <c r="BM158" s="196" t="s">
        <v>251</v>
      </c>
    </row>
    <row r="159" spans="1:65" s="2" customFormat="1" ht="24.15" customHeight="1">
      <c r="A159" s="31"/>
      <c r="B159" s="32"/>
      <c r="C159" s="184" t="s">
        <v>252</v>
      </c>
      <c r="D159" s="184" t="s">
        <v>129</v>
      </c>
      <c r="E159" s="185" t="s">
        <v>249</v>
      </c>
      <c r="F159" s="186" t="s">
        <v>250</v>
      </c>
      <c r="G159" s="187" t="s">
        <v>151</v>
      </c>
      <c r="H159" s="188">
        <v>20.04</v>
      </c>
      <c r="I159" s="189"/>
      <c r="J159" s="190">
        <f t="shared" si="20"/>
        <v>0</v>
      </c>
      <c r="K159" s="191"/>
      <c r="L159" s="36"/>
      <c r="M159" s="192" t="s">
        <v>1</v>
      </c>
      <c r="N159" s="193" t="s">
        <v>42</v>
      </c>
      <c r="O159" s="68"/>
      <c r="P159" s="194">
        <f t="shared" si="21"/>
        <v>0</v>
      </c>
      <c r="Q159" s="194">
        <v>2.2563399999999998</v>
      </c>
      <c r="R159" s="194">
        <f t="shared" si="22"/>
        <v>45.217053599999993</v>
      </c>
      <c r="S159" s="194">
        <v>0</v>
      </c>
      <c r="T159" s="195">
        <f t="shared" si="23"/>
        <v>0</v>
      </c>
      <c r="U159" s="31"/>
      <c r="V159" s="31"/>
      <c r="W159" s="31"/>
      <c r="X159" s="31"/>
      <c r="Y159" s="31"/>
      <c r="Z159" s="31"/>
      <c r="AA159" s="31"/>
      <c r="AB159" s="31"/>
      <c r="AC159" s="31"/>
      <c r="AD159" s="31"/>
      <c r="AE159" s="31"/>
      <c r="AR159" s="196" t="s">
        <v>133</v>
      </c>
      <c r="AT159" s="196" t="s">
        <v>129</v>
      </c>
      <c r="AU159" s="196" t="s">
        <v>87</v>
      </c>
      <c r="AY159" s="14" t="s">
        <v>126</v>
      </c>
      <c r="BE159" s="197">
        <f t="shared" si="24"/>
        <v>0</v>
      </c>
      <c r="BF159" s="197">
        <f t="shared" si="25"/>
        <v>0</v>
      </c>
      <c r="BG159" s="197">
        <f t="shared" si="26"/>
        <v>0</v>
      </c>
      <c r="BH159" s="197">
        <f t="shared" si="27"/>
        <v>0</v>
      </c>
      <c r="BI159" s="197">
        <f t="shared" si="28"/>
        <v>0</v>
      </c>
      <c r="BJ159" s="14" t="s">
        <v>85</v>
      </c>
      <c r="BK159" s="197">
        <f t="shared" si="29"/>
        <v>0</v>
      </c>
      <c r="BL159" s="14" t="s">
        <v>133</v>
      </c>
      <c r="BM159" s="196" t="s">
        <v>253</v>
      </c>
    </row>
    <row r="160" spans="1:65" s="2" customFormat="1" ht="24.15" customHeight="1">
      <c r="A160" s="31"/>
      <c r="B160" s="32"/>
      <c r="C160" s="184" t="s">
        <v>254</v>
      </c>
      <c r="D160" s="184" t="s">
        <v>129</v>
      </c>
      <c r="E160" s="185" t="s">
        <v>255</v>
      </c>
      <c r="F160" s="186" t="s">
        <v>256</v>
      </c>
      <c r="G160" s="187" t="s">
        <v>132</v>
      </c>
      <c r="H160" s="188">
        <v>504.17500000000001</v>
      </c>
      <c r="I160" s="189"/>
      <c r="J160" s="190">
        <f t="shared" si="20"/>
        <v>0</v>
      </c>
      <c r="K160" s="191"/>
      <c r="L160" s="36"/>
      <c r="M160" s="192" t="s">
        <v>1</v>
      </c>
      <c r="N160" s="193" t="s">
        <v>42</v>
      </c>
      <c r="O160" s="68"/>
      <c r="P160" s="194">
        <f t="shared" si="21"/>
        <v>0</v>
      </c>
      <c r="Q160" s="194">
        <v>4.6999999999999999E-4</v>
      </c>
      <c r="R160" s="194">
        <f t="shared" si="22"/>
        <v>0.23696224999999999</v>
      </c>
      <c r="S160" s="194">
        <v>0</v>
      </c>
      <c r="T160" s="195">
        <f t="shared" si="23"/>
        <v>0</v>
      </c>
      <c r="U160" s="31"/>
      <c r="V160" s="31"/>
      <c r="W160" s="31"/>
      <c r="X160" s="31"/>
      <c r="Y160" s="31"/>
      <c r="Z160" s="31"/>
      <c r="AA160" s="31"/>
      <c r="AB160" s="31"/>
      <c r="AC160" s="31"/>
      <c r="AD160" s="31"/>
      <c r="AE160" s="31"/>
      <c r="AR160" s="196" t="s">
        <v>133</v>
      </c>
      <c r="AT160" s="196" t="s">
        <v>129</v>
      </c>
      <c r="AU160" s="196" t="s">
        <v>87</v>
      </c>
      <c r="AY160" s="14" t="s">
        <v>126</v>
      </c>
      <c r="BE160" s="197">
        <f t="shared" si="24"/>
        <v>0</v>
      </c>
      <c r="BF160" s="197">
        <f t="shared" si="25"/>
        <v>0</v>
      </c>
      <c r="BG160" s="197">
        <f t="shared" si="26"/>
        <v>0</v>
      </c>
      <c r="BH160" s="197">
        <f t="shared" si="27"/>
        <v>0</v>
      </c>
      <c r="BI160" s="197">
        <f t="shared" si="28"/>
        <v>0</v>
      </c>
      <c r="BJ160" s="14" t="s">
        <v>85</v>
      </c>
      <c r="BK160" s="197">
        <f t="shared" si="29"/>
        <v>0</v>
      </c>
      <c r="BL160" s="14" t="s">
        <v>133</v>
      </c>
      <c r="BM160" s="196" t="s">
        <v>257</v>
      </c>
    </row>
    <row r="161" spans="1:65" s="2" customFormat="1" ht="24.15" customHeight="1">
      <c r="A161" s="31"/>
      <c r="B161" s="32"/>
      <c r="C161" s="184" t="s">
        <v>258</v>
      </c>
      <c r="D161" s="184" t="s">
        <v>129</v>
      </c>
      <c r="E161" s="185" t="s">
        <v>255</v>
      </c>
      <c r="F161" s="186" t="s">
        <v>256</v>
      </c>
      <c r="G161" s="187" t="s">
        <v>132</v>
      </c>
      <c r="H161" s="188">
        <v>56</v>
      </c>
      <c r="I161" s="189"/>
      <c r="J161" s="190">
        <f t="shared" si="20"/>
        <v>0</v>
      </c>
      <c r="K161" s="191"/>
      <c r="L161" s="36"/>
      <c r="M161" s="192" t="s">
        <v>1</v>
      </c>
      <c r="N161" s="193" t="s">
        <v>42</v>
      </c>
      <c r="O161" s="68"/>
      <c r="P161" s="194">
        <f t="shared" si="21"/>
        <v>0</v>
      </c>
      <c r="Q161" s="194">
        <v>4.6999999999999999E-4</v>
      </c>
      <c r="R161" s="194">
        <f t="shared" si="22"/>
        <v>2.632E-2</v>
      </c>
      <c r="S161" s="194">
        <v>0</v>
      </c>
      <c r="T161" s="195">
        <f t="shared" si="23"/>
        <v>0</v>
      </c>
      <c r="U161" s="31"/>
      <c r="V161" s="31"/>
      <c r="W161" s="31"/>
      <c r="X161" s="31"/>
      <c r="Y161" s="31"/>
      <c r="Z161" s="31"/>
      <c r="AA161" s="31"/>
      <c r="AB161" s="31"/>
      <c r="AC161" s="31"/>
      <c r="AD161" s="31"/>
      <c r="AE161" s="31"/>
      <c r="AR161" s="196" t="s">
        <v>133</v>
      </c>
      <c r="AT161" s="196" t="s">
        <v>129</v>
      </c>
      <c r="AU161" s="196" t="s">
        <v>87</v>
      </c>
      <c r="AY161" s="14" t="s">
        <v>126</v>
      </c>
      <c r="BE161" s="197">
        <f t="shared" si="24"/>
        <v>0</v>
      </c>
      <c r="BF161" s="197">
        <f t="shared" si="25"/>
        <v>0</v>
      </c>
      <c r="BG161" s="197">
        <f t="shared" si="26"/>
        <v>0</v>
      </c>
      <c r="BH161" s="197">
        <f t="shared" si="27"/>
        <v>0</v>
      </c>
      <c r="BI161" s="197">
        <f t="shared" si="28"/>
        <v>0</v>
      </c>
      <c r="BJ161" s="14" t="s">
        <v>85</v>
      </c>
      <c r="BK161" s="197">
        <f t="shared" si="29"/>
        <v>0</v>
      </c>
      <c r="BL161" s="14" t="s">
        <v>133</v>
      </c>
      <c r="BM161" s="196" t="s">
        <v>259</v>
      </c>
    </row>
    <row r="162" spans="1:65" s="2" customFormat="1" ht="16.5" customHeight="1">
      <c r="A162" s="31"/>
      <c r="B162" s="32"/>
      <c r="C162" s="184" t="s">
        <v>260</v>
      </c>
      <c r="D162" s="184" t="s">
        <v>129</v>
      </c>
      <c r="E162" s="185" t="s">
        <v>261</v>
      </c>
      <c r="F162" s="186" t="s">
        <v>262</v>
      </c>
      <c r="G162" s="187" t="s">
        <v>263</v>
      </c>
      <c r="H162" s="188">
        <v>3</v>
      </c>
      <c r="I162" s="189"/>
      <c r="J162" s="190">
        <f t="shared" si="20"/>
        <v>0</v>
      </c>
      <c r="K162" s="191"/>
      <c r="L162" s="36"/>
      <c r="M162" s="192" t="s">
        <v>1</v>
      </c>
      <c r="N162" s="193" t="s">
        <v>42</v>
      </c>
      <c r="O162" s="68"/>
      <c r="P162" s="194">
        <f t="shared" si="21"/>
        <v>0</v>
      </c>
      <c r="Q162" s="194">
        <v>0</v>
      </c>
      <c r="R162" s="194">
        <f t="shared" si="22"/>
        <v>0</v>
      </c>
      <c r="S162" s="194">
        <v>0.48199999999999998</v>
      </c>
      <c r="T162" s="195">
        <f t="shared" si="23"/>
        <v>1.446</v>
      </c>
      <c r="U162" s="31"/>
      <c r="V162" s="31"/>
      <c r="W162" s="31"/>
      <c r="X162" s="31"/>
      <c r="Y162" s="31"/>
      <c r="Z162" s="31"/>
      <c r="AA162" s="31"/>
      <c r="AB162" s="31"/>
      <c r="AC162" s="31"/>
      <c r="AD162" s="31"/>
      <c r="AE162" s="31"/>
      <c r="AR162" s="196" t="s">
        <v>133</v>
      </c>
      <c r="AT162" s="196" t="s">
        <v>129</v>
      </c>
      <c r="AU162" s="196" t="s">
        <v>87</v>
      </c>
      <c r="AY162" s="14" t="s">
        <v>126</v>
      </c>
      <c r="BE162" s="197">
        <f t="shared" si="24"/>
        <v>0</v>
      </c>
      <c r="BF162" s="197">
        <f t="shared" si="25"/>
        <v>0</v>
      </c>
      <c r="BG162" s="197">
        <f t="shared" si="26"/>
        <v>0</v>
      </c>
      <c r="BH162" s="197">
        <f t="shared" si="27"/>
        <v>0</v>
      </c>
      <c r="BI162" s="197">
        <f t="shared" si="28"/>
        <v>0</v>
      </c>
      <c r="BJ162" s="14" t="s">
        <v>85</v>
      </c>
      <c r="BK162" s="197">
        <f t="shared" si="29"/>
        <v>0</v>
      </c>
      <c r="BL162" s="14" t="s">
        <v>133</v>
      </c>
      <c r="BM162" s="196" t="s">
        <v>264</v>
      </c>
    </row>
    <row r="163" spans="1:65" s="12" customFormat="1" ht="22.8" customHeight="1">
      <c r="B163" s="168"/>
      <c r="C163" s="169"/>
      <c r="D163" s="170" t="s">
        <v>76</v>
      </c>
      <c r="E163" s="182" t="s">
        <v>265</v>
      </c>
      <c r="F163" s="182" t="s">
        <v>266</v>
      </c>
      <c r="G163" s="169"/>
      <c r="H163" s="169"/>
      <c r="I163" s="172"/>
      <c r="J163" s="183">
        <f>BK163</f>
        <v>0</v>
      </c>
      <c r="K163" s="169"/>
      <c r="L163" s="174"/>
      <c r="M163" s="175"/>
      <c r="N163" s="176"/>
      <c r="O163" s="176"/>
      <c r="P163" s="177">
        <f>SUM(P164:P167)</f>
        <v>0</v>
      </c>
      <c r="Q163" s="176"/>
      <c r="R163" s="177">
        <f>SUM(R164:R167)</f>
        <v>0</v>
      </c>
      <c r="S163" s="176"/>
      <c r="T163" s="178">
        <f>SUM(T164:T167)</f>
        <v>0</v>
      </c>
      <c r="AR163" s="179" t="s">
        <v>85</v>
      </c>
      <c r="AT163" s="180" t="s">
        <v>76</v>
      </c>
      <c r="AU163" s="180" t="s">
        <v>85</v>
      </c>
      <c r="AY163" s="179" t="s">
        <v>126</v>
      </c>
      <c r="BK163" s="181">
        <f>SUM(BK164:BK167)</f>
        <v>0</v>
      </c>
    </row>
    <row r="164" spans="1:65" s="2" customFormat="1" ht="24.15" customHeight="1">
      <c r="A164" s="31"/>
      <c r="B164" s="32"/>
      <c r="C164" s="184" t="s">
        <v>267</v>
      </c>
      <c r="D164" s="184" t="s">
        <v>129</v>
      </c>
      <c r="E164" s="185" t="s">
        <v>268</v>
      </c>
      <c r="F164" s="186" t="s">
        <v>269</v>
      </c>
      <c r="G164" s="187" t="s">
        <v>180</v>
      </c>
      <c r="H164" s="188">
        <v>65.322999999999993</v>
      </c>
      <c r="I164" s="189"/>
      <c r="J164" s="190">
        <f>ROUND(I164*H164,2)</f>
        <v>0</v>
      </c>
      <c r="K164" s="191"/>
      <c r="L164" s="36"/>
      <c r="M164" s="192" t="s">
        <v>1</v>
      </c>
      <c r="N164" s="193" t="s">
        <v>42</v>
      </c>
      <c r="O164" s="68"/>
      <c r="P164" s="194">
        <f>O164*H164</f>
        <v>0</v>
      </c>
      <c r="Q164" s="194">
        <v>0</v>
      </c>
      <c r="R164" s="194">
        <f>Q164*H164</f>
        <v>0</v>
      </c>
      <c r="S164" s="194">
        <v>0</v>
      </c>
      <c r="T164" s="195">
        <f>S164*H164</f>
        <v>0</v>
      </c>
      <c r="U164" s="31"/>
      <c r="V164" s="31"/>
      <c r="W164" s="31"/>
      <c r="X164" s="31"/>
      <c r="Y164" s="31"/>
      <c r="Z164" s="31"/>
      <c r="AA164" s="31"/>
      <c r="AB164" s="31"/>
      <c r="AC164" s="31"/>
      <c r="AD164" s="31"/>
      <c r="AE164" s="31"/>
      <c r="AR164" s="196" t="s">
        <v>133</v>
      </c>
      <c r="AT164" s="196" t="s">
        <v>129</v>
      </c>
      <c r="AU164" s="196" t="s">
        <v>87</v>
      </c>
      <c r="AY164" s="14" t="s">
        <v>126</v>
      </c>
      <c r="BE164" s="197">
        <f>IF(N164="základní",J164,0)</f>
        <v>0</v>
      </c>
      <c r="BF164" s="197">
        <f>IF(N164="snížená",J164,0)</f>
        <v>0</v>
      </c>
      <c r="BG164" s="197">
        <f>IF(N164="zákl. přenesená",J164,0)</f>
        <v>0</v>
      </c>
      <c r="BH164" s="197">
        <f>IF(N164="sníž. přenesená",J164,0)</f>
        <v>0</v>
      </c>
      <c r="BI164" s="197">
        <f>IF(N164="nulová",J164,0)</f>
        <v>0</v>
      </c>
      <c r="BJ164" s="14" t="s">
        <v>85</v>
      </c>
      <c r="BK164" s="197">
        <f>ROUND(I164*H164,2)</f>
        <v>0</v>
      </c>
      <c r="BL164" s="14" t="s">
        <v>133</v>
      </c>
      <c r="BM164" s="196" t="s">
        <v>270</v>
      </c>
    </row>
    <row r="165" spans="1:65" s="2" customFormat="1" ht="24.15" customHeight="1">
      <c r="A165" s="31"/>
      <c r="B165" s="32"/>
      <c r="C165" s="184" t="s">
        <v>271</v>
      </c>
      <c r="D165" s="184" t="s">
        <v>129</v>
      </c>
      <c r="E165" s="185" t="s">
        <v>272</v>
      </c>
      <c r="F165" s="186" t="s">
        <v>273</v>
      </c>
      <c r="G165" s="187" t="s">
        <v>180</v>
      </c>
      <c r="H165" s="188">
        <v>587.90700000000004</v>
      </c>
      <c r="I165" s="189"/>
      <c r="J165" s="190">
        <f>ROUND(I165*H165,2)</f>
        <v>0</v>
      </c>
      <c r="K165" s="191"/>
      <c r="L165" s="36"/>
      <c r="M165" s="192" t="s">
        <v>1</v>
      </c>
      <c r="N165" s="193" t="s">
        <v>42</v>
      </c>
      <c r="O165" s="68"/>
      <c r="P165" s="194">
        <f>O165*H165</f>
        <v>0</v>
      </c>
      <c r="Q165" s="194">
        <v>0</v>
      </c>
      <c r="R165" s="194">
        <f>Q165*H165</f>
        <v>0</v>
      </c>
      <c r="S165" s="194">
        <v>0</v>
      </c>
      <c r="T165" s="195">
        <f>S165*H165</f>
        <v>0</v>
      </c>
      <c r="U165" s="31"/>
      <c r="V165" s="31"/>
      <c r="W165" s="31"/>
      <c r="X165" s="31"/>
      <c r="Y165" s="31"/>
      <c r="Z165" s="31"/>
      <c r="AA165" s="31"/>
      <c r="AB165" s="31"/>
      <c r="AC165" s="31"/>
      <c r="AD165" s="31"/>
      <c r="AE165" s="31"/>
      <c r="AR165" s="196" t="s">
        <v>133</v>
      </c>
      <c r="AT165" s="196" t="s">
        <v>129</v>
      </c>
      <c r="AU165" s="196" t="s">
        <v>87</v>
      </c>
      <c r="AY165" s="14" t="s">
        <v>126</v>
      </c>
      <c r="BE165" s="197">
        <f>IF(N165="základní",J165,0)</f>
        <v>0</v>
      </c>
      <c r="BF165" s="197">
        <f>IF(N165="snížená",J165,0)</f>
        <v>0</v>
      </c>
      <c r="BG165" s="197">
        <f>IF(N165="zákl. přenesená",J165,0)</f>
        <v>0</v>
      </c>
      <c r="BH165" s="197">
        <f>IF(N165="sníž. přenesená",J165,0)</f>
        <v>0</v>
      </c>
      <c r="BI165" s="197">
        <f>IF(N165="nulová",J165,0)</f>
        <v>0</v>
      </c>
      <c r="BJ165" s="14" t="s">
        <v>85</v>
      </c>
      <c r="BK165" s="197">
        <f>ROUND(I165*H165,2)</f>
        <v>0</v>
      </c>
      <c r="BL165" s="14" t="s">
        <v>133</v>
      </c>
      <c r="BM165" s="196" t="s">
        <v>274</v>
      </c>
    </row>
    <row r="166" spans="1:65" s="2" customFormat="1" ht="33" customHeight="1">
      <c r="A166" s="31"/>
      <c r="B166" s="32"/>
      <c r="C166" s="184" t="s">
        <v>275</v>
      </c>
      <c r="D166" s="184" t="s">
        <v>129</v>
      </c>
      <c r="E166" s="185" t="s">
        <v>276</v>
      </c>
      <c r="F166" s="186" t="s">
        <v>277</v>
      </c>
      <c r="G166" s="187" t="s">
        <v>180</v>
      </c>
      <c r="H166" s="188">
        <v>14.598000000000001</v>
      </c>
      <c r="I166" s="189"/>
      <c r="J166" s="190">
        <f>ROUND(I166*H166,2)</f>
        <v>0</v>
      </c>
      <c r="K166" s="191"/>
      <c r="L166" s="36"/>
      <c r="M166" s="192" t="s">
        <v>1</v>
      </c>
      <c r="N166" s="193" t="s">
        <v>42</v>
      </c>
      <c r="O166" s="68"/>
      <c r="P166" s="194">
        <f>O166*H166</f>
        <v>0</v>
      </c>
      <c r="Q166" s="194">
        <v>0</v>
      </c>
      <c r="R166" s="194">
        <f>Q166*H166</f>
        <v>0</v>
      </c>
      <c r="S166" s="194">
        <v>0</v>
      </c>
      <c r="T166" s="195">
        <f>S166*H166</f>
        <v>0</v>
      </c>
      <c r="U166" s="31"/>
      <c r="V166" s="31"/>
      <c r="W166" s="31"/>
      <c r="X166" s="31"/>
      <c r="Y166" s="31"/>
      <c r="Z166" s="31"/>
      <c r="AA166" s="31"/>
      <c r="AB166" s="31"/>
      <c r="AC166" s="31"/>
      <c r="AD166" s="31"/>
      <c r="AE166" s="31"/>
      <c r="AR166" s="196" t="s">
        <v>133</v>
      </c>
      <c r="AT166" s="196" t="s">
        <v>129</v>
      </c>
      <c r="AU166" s="196" t="s">
        <v>87</v>
      </c>
      <c r="AY166" s="14" t="s">
        <v>126</v>
      </c>
      <c r="BE166" s="197">
        <f>IF(N166="základní",J166,0)</f>
        <v>0</v>
      </c>
      <c r="BF166" s="197">
        <f>IF(N166="snížená",J166,0)</f>
        <v>0</v>
      </c>
      <c r="BG166" s="197">
        <f>IF(N166="zákl. přenesená",J166,0)</f>
        <v>0</v>
      </c>
      <c r="BH166" s="197">
        <f>IF(N166="sníž. přenesená",J166,0)</f>
        <v>0</v>
      </c>
      <c r="BI166" s="197">
        <f>IF(N166="nulová",J166,0)</f>
        <v>0</v>
      </c>
      <c r="BJ166" s="14" t="s">
        <v>85</v>
      </c>
      <c r="BK166" s="197">
        <f>ROUND(I166*H166,2)</f>
        <v>0</v>
      </c>
      <c r="BL166" s="14" t="s">
        <v>133</v>
      </c>
      <c r="BM166" s="196" t="s">
        <v>278</v>
      </c>
    </row>
    <row r="167" spans="1:65" s="2" customFormat="1" ht="24.15" customHeight="1">
      <c r="A167" s="31"/>
      <c r="B167" s="32"/>
      <c r="C167" s="184" t="s">
        <v>279</v>
      </c>
      <c r="D167" s="184" t="s">
        <v>129</v>
      </c>
      <c r="E167" s="185" t="s">
        <v>280</v>
      </c>
      <c r="F167" s="186" t="s">
        <v>179</v>
      </c>
      <c r="G167" s="187" t="s">
        <v>180</v>
      </c>
      <c r="H167" s="188">
        <v>35.646000000000001</v>
      </c>
      <c r="I167" s="189"/>
      <c r="J167" s="190">
        <f>ROUND(I167*H167,2)</f>
        <v>0</v>
      </c>
      <c r="K167" s="191"/>
      <c r="L167" s="36"/>
      <c r="M167" s="192" t="s">
        <v>1</v>
      </c>
      <c r="N167" s="193" t="s">
        <v>42</v>
      </c>
      <c r="O167" s="68"/>
      <c r="P167" s="194">
        <f>O167*H167</f>
        <v>0</v>
      </c>
      <c r="Q167" s="194">
        <v>0</v>
      </c>
      <c r="R167" s="194">
        <f>Q167*H167</f>
        <v>0</v>
      </c>
      <c r="S167" s="194">
        <v>0</v>
      </c>
      <c r="T167" s="195">
        <f>S167*H167</f>
        <v>0</v>
      </c>
      <c r="U167" s="31"/>
      <c r="V167" s="31"/>
      <c r="W167" s="31"/>
      <c r="X167" s="31"/>
      <c r="Y167" s="31"/>
      <c r="Z167" s="31"/>
      <c r="AA167" s="31"/>
      <c r="AB167" s="31"/>
      <c r="AC167" s="31"/>
      <c r="AD167" s="31"/>
      <c r="AE167" s="31"/>
      <c r="AR167" s="196" t="s">
        <v>133</v>
      </c>
      <c r="AT167" s="196" t="s">
        <v>129</v>
      </c>
      <c r="AU167" s="196" t="s">
        <v>87</v>
      </c>
      <c r="AY167" s="14" t="s">
        <v>126</v>
      </c>
      <c r="BE167" s="197">
        <f>IF(N167="základní",J167,0)</f>
        <v>0</v>
      </c>
      <c r="BF167" s="197">
        <f>IF(N167="snížená",J167,0)</f>
        <v>0</v>
      </c>
      <c r="BG167" s="197">
        <f>IF(N167="zákl. přenesená",J167,0)</f>
        <v>0</v>
      </c>
      <c r="BH167" s="197">
        <f>IF(N167="sníž. přenesená",J167,0)</f>
        <v>0</v>
      </c>
      <c r="BI167" s="197">
        <f>IF(N167="nulová",J167,0)</f>
        <v>0</v>
      </c>
      <c r="BJ167" s="14" t="s">
        <v>85</v>
      </c>
      <c r="BK167" s="197">
        <f>ROUND(I167*H167,2)</f>
        <v>0</v>
      </c>
      <c r="BL167" s="14" t="s">
        <v>133</v>
      </c>
      <c r="BM167" s="196" t="s">
        <v>281</v>
      </c>
    </row>
    <row r="168" spans="1:65" s="12" customFormat="1" ht="22.8" customHeight="1">
      <c r="B168" s="168"/>
      <c r="C168" s="169"/>
      <c r="D168" s="170" t="s">
        <v>76</v>
      </c>
      <c r="E168" s="182" t="s">
        <v>282</v>
      </c>
      <c r="F168" s="182" t="s">
        <v>283</v>
      </c>
      <c r="G168" s="169"/>
      <c r="H168" s="169"/>
      <c r="I168" s="172"/>
      <c r="J168" s="183">
        <f>BK168</f>
        <v>0</v>
      </c>
      <c r="K168" s="169"/>
      <c r="L168" s="174"/>
      <c r="M168" s="175"/>
      <c r="N168" s="176"/>
      <c r="O168" s="176"/>
      <c r="P168" s="177">
        <f>P169</f>
        <v>0</v>
      </c>
      <c r="Q168" s="176"/>
      <c r="R168" s="177">
        <f>R169</f>
        <v>0</v>
      </c>
      <c r="S168" s="176"/>
      <c r="T168" s="178">
        <f>T169</f>
        <v>0</v>
      </c>
      <c r="AR168" s="179" t="s">
        <v>85</v>
      </c>
      <c r="AT168" s="180" t="s">
        <v>76</v>
      </c>
      <c r="AU168" s="180" t="s">
        <v>85</v>
      </c>
      <c r="AY168" s="179" t="s">
        <v>126</v>
      </c>
      <c r="BK168" s="181">
        <f>BK169</f>
        <v>0</v>
      </c>
    </row>
    <row r="169" spans="1:65" s="2" customFormat="1" ht="33" customHeight="1">
      <c r="A169" s="31"/>
      <c r="B169" s="32"/>
      <c r="C169" s="184" t="s">
        <v>284</v>
      </c>
      <c r="D169" s="184" t="s">
        <v>129</v>
      </c>
      <c r="E169" s="185" t="s">
        <v>285</v>
      </c>
      <c r="F169" s="186" t="s">
        <v>286</v>
      </c>
      <c r="G169" s="187" t="s">
        <v>180</v>
      </c>
      <c r="H169" s="188">
        <v>168.88499999999999</v>
      </c>
      <c r="I169" s="189"/>
      <c r="J169" s="190">
        <f>ROUND(I169*H169,2)</f>
        <v>0</v>
      </c>
      <c r="K169" s="191"/>
      <c r="L169" s="36"/>
      <c r="M169" s="209" t="s">
        <v>1</v>
      </c>
      <c r="N169" s="210" t="s">
        <v>42</v>
      </c>
      <c r="O169" s="211"/>
      <c r="P169" s="212">
        <f>O169*H169</f>
        <v>0</v>
      </c>
      <c r="Q169" s="212">
        <v>0</v>
      </c>
      <c r="R169" s="212">
        <f>Q169*H169</f>
        <v>0</v>
      </c>
      <c r="S169" s="212">
        <v>0</v>
      </c>
      <c r="T169" s="213">
        <f>S169*H169</f>
        <v>0</v>
      </c>
      <c r="U169" s="31"/>
      <c r="V169" s="31"/>
      <c r="W169" s="31"/>
      <c r="X169" s="31"/>
      <c r="Y169" s="31"/>
      <c r="Z169" s="31"/>
      <c r="AA169" s="31"/>
      <c r="AB169" s="31"/>
      <c r="AC169" s="31"/>
      <c r="AD169" s="31"/>
      <c r="AE169" s="31"/>
      <c r="AR169" s="196" t="s">
        <v>133</v>
      </c>
      <c r="AT169" s="196" t="s">
        <v>129</v>
      </c>
      <c r="AU169" s="196" t="s">
        <v>87</v>
      </c>
      <c r="AY169" s="14" t="s">
        <v>126</v>
      </c>
      <c r="BE169" s="197">
        <f>IF(N169="základní",J169,0)</f>
        <v>0</v>
      </c>
      <c r="BF169" s="197">
        <f>IF(N169="snížená",J169,0)</f>
        <v>0</v>
      </c>
      <c r="BG169" s="197">
        <f>IF(N169="zákl. přenesená",J169,0)</f>
        <v>0</v>
      </c>
      <c r="BH169" s="197">
        <f>IF(N169="sníž. přenesená",J169,0)</f>
        <v>0</v>
      </c>
      <c r="BI169" s="197">
        <f>IF(N169="nulová",J169,0)</f>
        <v>0</v>
      </c>
      <c r="BJ169" s="14" t="s">
        <v>85</v>
      </c>
      <c r="BK169" s="197">
        <f>ROUND(I169*H169,2)</f>
        <v>0</v>
      </c>
      <c r="BL169" s="14" t="s">
        <v>133</v>
      </c>
      <c r="BM169" s="196" t="s">
        <v>287</v>
      </c>
    </row>
    <row r="170" spans="1:65" s="2" customFormat="1" ht="6.9" customHeight="1">
      <c r="A170" s="31"/>
      <c r="B170" s="51"/>
      <c r="C170" s="52"/>
      <c r="D170" s="52"/>
      <c r="E170" s="52"/>
      <c r="F170" s="52"/>
      <c r="G170" s="52"/>
      <c r="H170" s="52"/>
      <c r="I170" s="52"/>
      <c r="J170" s="52"/>
      <c r="K170" s="52"/>
      <c r="L170" s="36"/>
      <c r="M170" s="31"/>
      <c r="O170" s="31"/>
      <c r="P170" s="31"/>
      <c r="Q170" s="31"/>
      <c r="R170" s="31"/>
      <c r="S170" s="31"/>
      <c r="T170" s="31"/>
      <c r="U170" s="31"/>
      <c r="V170" s="31"/>
      <c r="W170" s="31"/>
      <c r="X170" s="31"/>
      <c r="Y170" s="31"/>
      <c r="Z170" s="31"/>
      <c r="AA170" s="31"/>
      <c r="AB170" s="31"/>
      <c r="AC170" s="31"/>
      <c r="AD170" s="31"/>
      <c r="AE170" s="31"/>
    </row>
  </sheetData>
  <sheetProtection algorithmName="SHA-512" hashValue="JCBV4aUHK1ZI7LklNKjaf6P0tz+DK88wGAKdPfx5ik125MbrgHww8ypMkz+ca4kSMAeKVtVVYF2OJnxnzpy1zw==" saltValue="rQ9eJhCuqpX0LHpMoFqpTAdwVILhFbe4xSgQl51YIdAY9IL3QXtlkUcVmMYHBJ3FefoBYmN9ci/7a85o3k2nwQ==" spinCount="100000" sheet="1" objects="1" scenarios="1" formatColumns="0" formatRows="0" autoFilter="0"/>
  <autoFilter ref="C121:K169" xr:uid="{00000000-0009-0000-0000-000001000000}"/>
  <mergeCells count="9">
    <mergeCell ref="E87:H87"/>
    <mergeCell ref="E112:H112"/>
    <mergeCell ref="E114:H11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52"/>
  <sheetViews>
    <sheetView showGridLines="0" workbookViewId="0"/>
  </sheetViews>
  <sheetFormatPr defaultRowHeight="13.2"/>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55"/>
      <c r="M2" s="255"/>
      <c r="N2" s="255"/>
      <c r="O2" s="255"/>
      <c r="P2" s="255"/>
      <c r="Q2" s="255"/>
      <c r="R2" s="255"/>
      <c r="S2" s="255"/>
      <c r="T2" s="255"/>
      <c r="U2" s="255"/>
      <c r="V2" s="255"/>
      <c r="AT2" s="14" t="s">
        <v>93</v>
      </c>
    </row>
    <row r="3" spans="1:46" s="1" customFormat="1" ht="6.9" customHeight="1">
      <c r="B3" s="105"/>
      <c r="C3" s="106"/>
      <c r="D3" s="106"/>
      <c r="E3" s="106"/>
      <c r="F3" s="106"/>
      <c r="G3" s="106"/>
      <c r="H3" s="106"/>
      <c r="I3" s="106"/>
      <c r="J3" s="106"/>
      <c r="K3" s="106"/>
      <c r="L3" s="17"/>
      <c r="AT3" s="14" t="s">
        <v>87</v>
      </c>
    </row>
    <row r="4" spans="1:46" s="1" customFormat="1" ht="24.9" customHeight="1">
      <c r="B4" s="17"/>
      <c r="D4" s="107" t="s">
        <v>97</v>
      </c>
      <c r="L4" s="17"/>
      <c r="M4" s="108" t="s">
        <v>10</v>
      </c>
      <c r="AT4" s="14" t="s">
        <v>4</v>
      </c>
    </row>
    <row r="5" spans="1:46" s="1" customFormat="1" ht="6.9" customHeight="1">
      <c r="B5" s="17"/>
      <c r="L5" s="17"/>
    </row>
    <row r="6" spans="1:46" s="1" customFormat="1" ht="12" customHeight="1">
      <c r="B6" s="17"/>
      <c r="D6" s="109" t="s">
        <v>16</v>
      </c>
      <c r="L6" s="17"/>
    </row>
    <row r="7" spans="1:46" s="1" customFormat="1" ht="16.5" customHeight="1">
      <c r="B7" s="17"/>
      <c r="E7" s="256" t="str">
        <f>'Rekapitulace stavby'!K6</f>
        <v>Studie Revitalizace Parku u kostela v Horním Starém Městě</v>
      </c>
      <c r="F7" s="257"/>
      <c r="G7" s="257"/>
      <c r="H7" s="257"/>
      <c r="L7" s="17"/>
    </row>
    <row r="8" spans="1:46" s="2" customFormat="1" ht="12" customHeight="1">
      <c r="A8" s="31"/>
      <c r="B8" s="36"/>
      <c r="C8" s="31"/>
      <c r="D8" s="109" t="s">
        <v>98</v>
      </c>
      <c r="E8" s="31"/>
      <c r="F8" s="31"/>
      <c r="G8" s="31"/>
      <c r="H8" s="31"/>
      <c r="I8" s="31"/>
      <c r="J8" s="31"/>
      <c r="K8" s="31"/>
      <c r="L8" s="48"/>
      <c r="S8" s="31"/>
      <c r="T8" s="31"/>
      <c r="U8" s="31"/>
      <c r="V8" s="31"/>
      <c r="W8" s="31"/>
      <c r="X8" s="31"/>
      <c r="Y8" s="31"/>
      <c r="Z8" s="31"/>
      <c r="AA8" s="31"/>
      <c r="AB8" s="31"/>
      <c r="AC8" s="31"/>
      <c r="AD8" s="31"/>
      <c r="AE8" s="31"/>
    </row>
    <row r="9" spans="1:46" s="2" customFormat="1" ht="16.5" customHeight="1">
      <c r="A9" s="31"/>
      <c r="B9" s="36"/>
      <c r="C9" s="31"/>
      <c r="D9" s="31"/>
      <c r="E9" s="258" t="s">
        <v>599</v>
      </c>
      <c r="F9" s="259"/>
      <c r="G9" s="259"/>
      <c r="H9" s="259"/>
      <c r="I9" s="31"/>
      <c r="J9" s="31"/>
      <c r="K9" s="31"/>
      <c r="L9" s="48"/>
      <c r="S9" s="31"/>
      <c r="T9" s="31"/>
      <c r="U9" s="31"/>
      <c r="V9" s="31"/>
      <c r="W9" s="31"/>
      <c r="X9" s="31"/>
      <c r="Y9" s="31"/>
      <c r="Z9" s="31"/>
      <c r="AA9" s="31"/>
      <c r="AB9" s="31"/>
      <c r="AC9" s="31"/>
      <c r="AD9" s="31"/>
      <c r="AE9" s="31"/>
    </row>
    <row r="10" spans="1:46" s="2" customFormat="1" ht="10.199999999999999">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customHeight="1">
      <c r="A11" s="31"/>
      <c r="B11" s="36"/>
      <c r="C11" s="31"/>
      <c r="D11" s="109" t="s">
        <v>18</v>
      </c>
      <c r="E11" s="31"/>
      <c r="F11" s="110" t="s">
        <v>1</v>
      </c>
      <c r="G11" s="31"/>
      <c r="H11" s="31"/>
      <c r="I11" s="109" t="s">
        <v>19</v>
      </c>
      <c r="J11" s="110" t="s">
        <v>1</v>
      </c>
      <c r="K11" s="31"/>
      <c r="L11" s="48"/>
      <c r="S11" s="31"/>
      <c r="T11" s="31"/>
      <c r="U11" s="31"/>
      <c r="V11" s="31"/>
      <c r="W11" s="31"/>
      <c r="X11" s="31"/>
      <c r="Y11" s="31"/>
      <c r="Z11" s="31"/>
      <c r="AA11" s="31"/>
      <c r="AB11" s="31"/>
      <c r="AC11" s="31"/>
      <c r="AD11" s="31"/>
      <c r="AE11" s="31"/>
    </row>
    <row r="12" spans="1:46" s="2" customFormat="1" ht="12" customHeight="1">
      <c r="A12" s="31"/>
      <c r="B12" s="36"/>
      <c r="C12" s="31"/>
      <c r="D12" s="109" t="s">
        <v>20</v>
      </c>
      <c r="E12" s="31"/>
      <c r="F12" s="110" t="s">
        <v>21</v>
      </c>
      <c r="G12" s="31"/>
      <c r="H12" s="31"/>
      <c r="I12" s="109" t="s">
        <v>22</v>
      </c>
      <c r="J12" s="111" t="str">
        <f>'Rekapitulace stavby'!AN8</f>
        <v>8. 6. 2022</v>
      </c>
      <c r="K12" s="31"/>
      <c r="L12" s="48"/>
      <c r="S12" s="31"/>
      <c r="T12" s="31"/>
      <c r="U12" s="31"/>
      <c r="V12" s="31"/>
      <c r="W12" s="31"/>
      <c r="X12" s="31"/>
      <c r="Y12" s="31"/>
      <c r="Z12" s="31"/>
      <c r="AA12" s="31"/>
      <c r="AB12" s="31"/>
      <c r="AC12" s="31"/>
      <c r="AD12" s="31"/>
      <c r="AE12" s="31"/>
    </row>
    <row r="13" spans="1:46" s="2" customFormat="1" ht="10.8"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customHeight="1">
      <c r="A14" s="31"/>
      <c r="B14" s="36"/>
      <c r="C14" s="31"/>
      <c r="D14" s="109" t="s">
        <v>24</v>
      </c>
      <c r="E14" s="31"/>
      <c r="F14" s="31"/>
      <c r="G14" s="31"/>
      <c r="H14" s="31"/>
      <c r="I14" s="109" t="s">
        <v>25</v>
      </c>
      <c r="J14" s="110" t="s">
        <v>1</v>
      </c>
      <c r="K14" s="31"/>
      <c r="L14" s="48"/>
      <c r="S14" s="31"/>
      <c r="T14" s="31"/>
      <c r="U14" s="31"/>
      <c r="V14" s="31"/>
      <c r="W14" s="31"/>
      <c r="X14" s="31"/>
      <c r="Y14" s="31"/>
      <c r="Z14" s="31"/>
      <c r="AA14" s="31"/>
      <c r="AB14" s="31"/>
      <c r="AC14" s="31"/>
      <c r="AD14" s="31"/>
      <c r="AE14" s="31"/>
    </row>
    <row r="15" spans="1:46" s="2" customFormat="1" ht="18" customHeight="1">
      <c r="A15" s="31"/>
      <c r="B15" s="36"/>
      <c r="C15" s="31"/>
      <c r="D15" s="31"/>
      <c r="E15" s="110" t="s">
        <v>26</v>
      </c>
      <c r="F15" s="31"/>
      <c r="G15" s="31"/>
      <c r="H15" s="31"/>
      <c r="I15" s="109" t="s">
        <v>27</v>
      </c>
      <c r="J15" s="110" t="s">
        <v>1</v>
      </c>
      <c r="K15" s="31"/>
      <c r="L15" s="48"/>
      <c r="S15" s="31"/>
      <c r="T15" s="31"/>
      <c r="U15" s="31"/>
      <c r="V15" s="31"/>
      <c r="W15" s="31"/>
      <c r="X15" s="31"/>
      <c r="Y15" s="31"/>
      <c r="Z15" s="31"/>
      <c r="AA15" s="31"/>
      <c r="AB15" s="31"/>
      <c r="AC15" s="31"/>
      <c r="AD15" s="31"/>
      <c r="AE15" s="31"/>
    </row>
    <row r="16" spans="1:46" s="2" customFormat="1" ht="6.9"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customHeight="1">
      <c r="A17" s="31"/>
      <c r="B17" s="36"/>
      <c r="C17" s="31"/>
      <c r="D17" s="109" t="s">
        <v>28</v>
      </c>
      <c r="E17" s="31"/>
      <c r="F17" s="31"/>
      <c r="G17" s="31"/>
      <c r="H17" s="31"/>
      <c r="I17" s="109" t="s">
        <v>25</v>
      </c>
      <c r="J17" s="27" t="str">
        <f>'Rekapitulace stavby'!AN13</f>
        <v>Vyplň údaj</v>
      </c>
      <c r="K17" s="31"/>
      <c r="L17" s="48"/>
      <c r="S17" s="31"/>
      <c r="T17" s="31"/>
      <c r="U17" s="31"/>
      <c r="V17" s="31"/>
      <c r="W17" s="31"/>
      <c r="X17" s="31"/>
      <c r="Y17" s="31"/>
      <c r="Z17" s="31"/>
      <c r="AA17" s="31"/>
      <c r="AB17" s="31"/>
      <c r="AC17" s="31"/>
      <c r="AD17" s="31"/>
      <c r="AE17" s="31"/>
    </row>
    <row r="18" spans="1:31" s="2" customFormat="1" ht="18" customHeight="1">
      <c r="A18" s="31"/>
      <c r="B18" s="36"/>
      <c r="C18" s="31"/>
      <c r="D18" s="31"/>
      <c r="E18" s="260" t="str">
        <f>'Rekapitulace stavby'!E14</f>
        <v>Vyplň údaj</v>
      </c>
      <c r="F18" s="261"/>
      <c r="G18" s="261"/>
      <c r="H18" s="261"/>
      <c r="I18" s="109" t="s">
        <v>27</v>
      </c>
      <c r="J18" s="27" t="str">
        <f>'Rekapitulace stavby'!AN14</f>
        <v>Vyplň údaj</v>
      </c>
      <c r="K18" s="31"/>
      <c r="L18" s="48"/>
      <c r="S18" s="31"/>
      <c r="T18" s="31"/>
      <c r="U18" s="31"/>
      <c r="V18" s="31"/>
      <c r="W18" s="31"/>
      <c r="X18" s="31"/>
      <c r="Y18" s="31"/>
      <c r="Z18" s="31"/>
      <c r="AA18" s="31"/>
      <c r="AB18" s="31"/>
      <c r="AC18" s="31"/>
      <c r="AD18" s="31"/>
      <c r="AE18" s="31"/>
    </row>
    <row r="19" spans="1:31" s="2" customFormat="1" ht="6.9"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customHeight="1">
      <c r="A20" s="31"/>
      <c r="B20" s="36"/>
      <c r="C20" s="31"/>
      <c r="D20" s="109" t="s">
        <v>30</v>
      </c>
      <c r="E20" s="31"/>
      <c r="F20" s="31"/>
      <c r="G20" s="31"/>
      <c r="H20" s="31"/>
      <c r="I20" s="109" t="s">
        <v>25</v>
      </c>
      <c r="J20" s="110" t="str">
        <f>IF('Rekapitulace stavby'!AN16="","",'Rekapitulace stavby'!AN16)</f>
        <v/>
      </c>
      <c r="K20" s="31"/>
      <c r="L20" s="48"/>
      <c r="S20" s="31"/>
      <c r="T20" s="31"/>
      <c r="U20" s="31"/>
      <c r="V20" s="31"/>
      <c r="W20" s="31"/>
      <c r="X20" s="31"/>
      <c r="Y20" s="31"/>
      <c r="Z20" s="31"/>
      <c r="AA20" s="31"/>
      <c r="AB20" s="31"/>
      <c r="AC20" s="31"/>
      <c r="AD20" s="31"/>
      <c r="AE20" s="31"/>
    </row>
    <row r="21" spans="1:31" s="2" customFormat="1" ht="18" customHeight="1">
      <c r="A21" s="31"/>
      <c r="B21" s="36"/>
      <c r="C21" s="31"/>
      <c r="D21" s="31"/>
      <c r="E21" s="110" t="str">
        <f>IF('Rekapitulace stavby'!E17="","",'Rekapitulace stavby'!E17)</f>
        <v xml:space="preserve"> </v>
      </c>
      <c r="F21" s="31"/>
      <c r="G21" s="31"/>
      <c r="H21" s="31"/>
      <c r="I21" s="109" t="s">
        <v>27</v>
      </c>
      <c r="J21" s="110" t="str">
        <f>IF('Rekapitulace stavby'!AN17="","",'Rekapitulace stavby'!AN17)</f>
        <v/>
      </c>
      <c r="K21" s="31"/>
      <c r="L21" s="48"/>
      <c r="S21" s="31"/>
      <c r="T21" s="31"/>
      <c r="U21" s="31"/>
      <c r="V21" s="31"/>
      <c r="W21" s="31"/>
      <c r="X21" s="31"/>
      <c r="Y21" s="31"/>
      <c r="Z21" s="31"/>
      <c r="AA21" s="31"/>
      <c r="AB21" s="31"/>
      <c r="AC21" s="31"/>
      <c r="AD21" s="31"/>
      <c r="AE21" s="31"/>
    </row>
    <row r="22" spans="1:31" s="2" customFormat="1" ht="6.9"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customHeight="1">
      <c r="A23" s="31"/>
      <c r="B23" s="36"/>
      <c r="C23" s="31"/>
      <c r="D23" s="109" t="s">
        <v>33</v>
      </c>
      <c r="E23" s="31"/>
      <c r="F23" s="31"/>
      <c r="G23" s="31"/>
      <c r="H23" s="31"/>
      <c r="I23" s="109" t="s">
        <v>25</v>
      </c>
      <c r="J23" s="110" t="s">
        <v>1</v>
      </c>
      <c r="K23" s="31"/>
      <c r="L23" s="48"/>
      <c r="S23" s="31"/>
      <c r="T23" s="31"/>
      <c r="U23" s="31"/>
      <c r="V23" s="31"/>
      <c r="W23" s="31"/>
      <c r="X23" s="31"/>
      <c r="Y23" s="31"/>
      <c r="Z23" s="31"/>
      <c r="AA23" s="31"/>
      <c r="AB23" s="31"/>
      <c r="AC23" s="31"/>
      <c r="AD23" s="31"/>
      <c r="AE23" s="31"/>
    </row>
    <row r="24" spans="1:31" s="2" customFormat="1" ht="18" customHeight="1">
      <c r="A24" s="31"/>
      <c r="B24" s="36"/>
      <c r="C24" s="31"/>
      <c r="D24" s="31"/>
      <c r="E24" s="110" t="s">
        <v>34</v>
      </c>
      <c r="F24" s="31"/>
      <c r="G24" s="31"/>
      <c r="H24" s="31"/>
      <c r="I24" s="109" t="s">
        <v>27</v>
      </c>
      <c r="J24" s="110" t="s">
        <v>1</v>
      </c>
      <c r="K24" s="31"/>
      <c r="L24" s="48"/>
      <c r="S24" s="31"/>
      <c r="T24" s="31"/>
      <c r="U24" s="31"/>
      <c r="V24" s="31"/>
      <c r="W24" s="31"/>
      <c r="X24" s="31"/>
      <c r="Y24" s="31"/>
      <c r="Z24" s="31"/>
      <c r="AA24" s="31"/>
      <c r="AB24" s="31"/>
      <c r="AC24" s="31"/>
      <c r="AD24" s="31"/>
      <c r="AE24" s="31"/>
    </row>
    <row r="25" spans="1:31" s="2" customFormat="1" ht="6.9"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customHeight="1">
      <c r="A26" s="31"/>
      <c r="B26" s="36"/>
      <c r="C26" s="31"/>
      <c r="D26" s="109" t="s">
        <v>35</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customHeight="1">
      <c r="A27" s="112"/>
      <c r="B27" s="113"/>
      <c r="C27" s="112"/>
      <c r="D27" s="112"/>
      <c r="E27" s="262" t="s">
        <v>1</v>
      </c>
      <c r="F27" s="262"/>
      <c r="G27" s="262"/>
      <c r="H27" s="262"/>
      <c r="I27" s="112"/>
      <c r="J27" s="112"/>
      <c r="K27" s="112"/>
      <c r="L27" s="114"/>
      <c r="S27" s="112"/>
      <c r="T27" s="112"/>
      <c r="U27" s="112"/>
      <c r="V27" s="112"/>
      <c r="W27" s="112"/>
      <c r="X27" s="112"/>
      <c r="Y27" s="112"/>
      <c r="Z27" s="112"/>
      <c r="AA27" s="112"/>
      <c r="AB27" s="112"/>
      <c r="AC27" s="112"/>
      <c r="AD27" s="112"/>
      <c r="AE27" s="112"/>
    </row>
    <row r="28" spans="1:31" s="2" customFormat="1" ht="6.9"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 customHeight="1">
      <c r="A29" s="31"/>
      <c r="B29" s="36"/>
      <c r="C29" s="31"/>
      <c r="D29" s="115"/>
      <c r="E29" s="115"/>
      <c r="F29" s="115"/>
      <c r="G29" s="115"/>
      <c r="H29" s="115"/>
      <c r="I29" s="115"/>
      <c r="J29" s="115"/>
      <c r="K29" s="115"/>
      <c r="L29" s="48"/>
      <c r="S29" s="31"/>
      <c r="T29" s="31"/>
      <c r="U29" s="31"/>
      <c r="V29" s="31"/>
      <c r="W29" s="31"/>
      <c r="X29" s="31"/>
      <c r="Y29" s="31"/>
      <c r="Z29" s="31"/>
      <c r="AA29" s="31"/>
      <c r="AB29" s="31"/>
      <c r="AC29" s="31"/>
      <c r="AD29" s="31"/>
      <c r="AE29" s="31"/>
    </row>
    <row r="30" spans="1:31" s="2" customFormat="1" ht="25.35" customHeight="1">
      <c r="A30" s="31"/>
      <c r="B30" s="36"/>
      <c r="C30" s="31"/>
      <c r="D30" s="116" t="s">
        <v>37</v>
      </c>
      <c r="E30" s="31"/>
      <c r="F30" s="31"/>
      <c r="G30" s="31"/>
      <c r="H30" s="31"/>
      <c r="I30" s="31"/>
      <c r="J30" s="117">
        <f>ROUND(J123, 2)</f>
        <v>0</v>
      </c>
      <c r="K30" s="31"/>
      <c r="L30" s="48"/>
      <c r="S30" s="31"/>
      <c r="T30" s="31"/>
      <c r="U30" s="31"/>
      <c r="V30" s="31"/>
      <c r="W30" s="31"/>
      <c r="X30" s="31"/>
      <c r="Y30" s="31"/>
      <c r="Z30" s="31"/>
      <c r="AA30" s="31"/>
      <c r="AB30" s="31"/>
      <c r="AC30" s="31"/>
      <c r="AD30" s="31"/>
      <c r="AE30" s="31"/>
    </row>
    <row r="31" spans="1:31" s="2" customFormat="1" ht="6.9" customHeight="1">
      <c r="A31" s="31"/>
      <c r="B31" s="36"/>
      <c r="C31" s="31"/>
      <c r="D31" s="115"/>
      <c r="E31" s="115"/>
      <c r="F31" s="115"/>
      <c r="G31" s="115"/>
      <c r="H31" s="115"/>
      <c r="I31" s="115"/>
      <c r="J31" s="115"/>
      <c r="K31" s="115"/>
      <c r="L31" s="48"/>
      <c r="S31" s="31"/>
      <c r="T31" s="31"/>
      <c r="U31" s="31"/>
      <c r="V31" s="31"/>
      <c r="W31" s="31"/>
      <c r="X31" s="31"/>
      <c r="Y31" s="31"/>
      <c r="Z31" s="31"/>
      <c r="AA31" s="31"/>
      <c r="AB31" s="31"/>
      <c r="AC31" s="31"/>
      <c r="AD31" s="31"/>
      <c r="AE31" s="31"/>
    </row>
    <row r="32" spans="1:31" s="2" customFormat="1" ht="14.4" customHeight="1">
      <c r="A32" s="31"/>
      <c r="B32" s="36"/>
      <c r="C32" s="31"/>
      <c r="D32" s="31"/>
      <c r="E32" s="31"/>
      <c r="F32" s="118" t="s">
        <v>39</v>
      </c>
      <c r="G32" s="31"/>
      <c r="H32" s="31"/>
      <c r="I32" s="118" t="s">
        <v>38</v>
      </c>
      <c r="J32" s="118" t="s">
        <v>40</v>
      </c>
      <c r="K32" s="31"/>
      <c r="L32" s="48"/>
      <c r="S32" s="31"/>
      <c r="T32" s="31"/>
      <c r="U32" s="31"/>
      <c r="V32" s="31"/>
      <c r="W32" s="31"/>
      <c r="X32" s="31"/>
      <c r="Y32" s="31"/>
      <c r="Z32" s="31"/>
      <c r="AA32" s="31"/>
      <c r="AB32" s="31"/>
      <c r="AC32" s="31"/>
      <c r="AD32" s="31"/>
      <c r="AE32" s="31"/>
    </row>
    <row r="33" spans="1:31" s="2" customFormat="1" ht="14.4" customHeight="1">
      <c r="A33" s="31"/>
      <c r="B33" s="36"/>
      <c r="C33" s="31"/>
      <c r="D33" s="119" t="s">
        <v>41</v>
      </c>
      <c r="E33" s="109" t="s">
        <v>42</v>
      </c>
      <c r="F33" s="120">
        <f>ROUND((SUM(BE123:BE151)),  2)</f>
        <v>0</v>
      </c>
      <c r="G33" s="31"/>
      <c r="H33" s="31"/>
      <c r="I33" s="121">
        <v>0.21</v>
      </c>
      <c r="J33" s="120">
        <f>ROUND(((SUM(BE123:BE151))*I33),  2)</f>
        <v>0</v>
      </c>
      <c r="K33" s="31"/>
      <c r="L33" s="48"/>
      <c r="S33" s="31"/>
      <c r="T33" s="31"/>
      <c r="U33" s="31"/>
      <c r="V33" s="31"/>
      <c r="W33" s="31"/>
      <c r="X33" s="31"/>
      <c r="Y33" s="31"/>
      <c r="Z33" s="31"/>
      <c r="AA33" s="31"/>
      <c r="AB33" s="31"/>
      <c r="AC33" s="31"/>
      <c r="AD33" s="31"/>
      <c r="AE33" s="31"/>
    </row>
    <row r="34" spans="1:31" s="2" customFormat="1" ht="14.4" customHeight="1">
      <c r="A34" s="31"/>
      <c r="B34" s="36"/>
      <c r="C34" s="31"/>
      <c r="D34" s="31"/>
      <c r="E34" s="109" t="s">
        <v>43</v>
      </c>
      <c r="F34" s="120">
        <f>ROUND((SUM(BF123:BF151)),  2)</f>
        <v>0</v>
      </c>
      <c r="G34" s="31"/>
      <c r="H34" s="31"/>
      <c r="I34" s="121">
        <v>0.15</v>
      </c>
      <c r="J34" s="120">
        <f>ROUND(((SUM(BF123:BF151))*I34),  2)</f>
        <v>0</v>
      </c>
      <c r="K34" s="31"/>
      <c r="L34" s="48"/>
      <c r="S34" s="31"/>
      <c r="T34" s="31"/>
      <c r="U34" s="31"/>
      <c r="V34" s="31"/>
      <c r="W34" s="31"/>
      <c r="X34" s="31"/>
      <c r="Y34" s="31"/>
      <c r="Z34" s="31"/>
      <c r="AA34" s="31"/>
      <c r="AB34" s="31"/>
      <c r="AC34" s="31"/>
      <c r="AD34" s="31"/>
      <c r="AE34" s="31"/>
    </row>
    <row r="35" spans="1:31" s="2" customFormat="1" ht="14.4" hidden="1" customHeight="1">
      <c r="A35" s="31"/>
      <c r="B35" s="36"/>
      <c r="C35" s="31"/>
      <c r="D35" s="31"/>
      <c r="E35" s="109" t="s">
        <v>44</v>
      </c>
      <c r="F35" s="120">
        <f>ROUND((SUM(BG123:BG151)),  2)</f>
        <v>0</v>
      </c>
      <c r="G35" s="31"/>
      <c r="H35" s="31"/>
      <c r="I35" s="121">
        <v>0.21</v>
      </c>
      <c r="J35" s="120">
        <f>0</f>
        <v>0</v>
      </c>
      <c r="K35" s="31"/>
      <c r="L35" s="48"/>
      <c r="S35" s="31"/>
      <c r="T35" s="31"/>
      <c r="U35" s="31"/>
      <c r="V35" s="31"/>
      <c r="W35" s="31"/>
      <c r="X35" s="31"/>
      <c r="Y35" s="31"/>
      <c r="Z35" s="31"/>
      <c r="AA35" s="31"/>
      <c r="AB35" s="31"/>
      <c r="AC35" s="31"/>
      <c r="AD35" s="31"/>
      <c r="AE35" s="31"/>
    </row>
    <row r="36" spans="1:31" s="2" customFormat="1" ht="14.4" hidden="1" customHeight="1">
      <c r="A36" s="31"/>
      <c r="B36" s="36"/>
      <c r="C36" s="31"/>
      <c r="D36" s="31"/>
      <c r="E36" s="109" t="s">
        <v>45</v>
      </c>
      <c r="F36" s="120">
        <f>ROUND((SUM(BH123:BH151)),  2)</f>
        <v>0</v>
      </c>
      <c r="G36" s="31"/>
      <c r="H36" s="31"/>
      <c r="I36" s="121">
        <v>0.15</v>
      </c>
      <c r="J36" s="120">
        <f>0</f>
        <v>0</v>
      </c>
      <c r="K36" s="31"/>
      <c r="L36" s="48"/>
      <c r="S36" s="31"/>
      <c r="T36" s="31"/>
      <c r="U36" s="31"/>
      <c r="V36" s="31"/>
      <c r="W36" s="31"/>
      <c r="X36" s="31"/>
      <c r="Y36" s="31"/>
      <c r="Z36" s="31"/>
      <c r="AA36" s="31"/>
      <c r="AB36" s="31"/>
      <c r="AC36" s="31"/>
      <c r="AD36" s="31"/>
      <c r="AE36" s="31"/>
    </row>
    <row r="37" spans="1:31" s="2" customFormat="1" ht="14.4" hidden="1" customHeight="1">
      <c r="A37" s="31"/>
      <c r="B37" s="36"/>
      <c r="C37" s="31"/>
      <c r="D37" s="31"/>
      <c r="E37" s="109" t="s">
        <v>46</v>
      </c>
      <c r="F37" s="120">
        <f>ROUND((SUM(BI123:BI151)),  2)</f>
        <v>0</v>
      </c>
      <c r="G37" s="31"/>
      <c r="H37" s="31"/>
      <c r="I37" s="121">
        <v>0</v>
      </c>
      <c r="J37" s="120">
        <f>0</f>
        <v>0</v>
      </c>
      <c r="K37" s="31"/>
      <c r="L37" s="48"/>
      <c r="S37" s="31"/>
      <c r="T37" s="31"/>
      <c r="U37" s="31"/>
      <c r="V37" s="31"/>
      <c r="W37" s="31"/>
      <c r="X37" s="31"/>
      <c r="Y37" s="31"/>
      <c r="Z37" s="31"/>
      <c r="AA37" s="31"/>
      <c r="AB37" s="31"/>
      <c r="AC37" s="31"/>
      <c r="AD37" s="31"/>
      <c r="AE37" s="31"/>
    </row>
    <row r="38" spans="1:31" s="2" customFormat="1" ht="6.9"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customHeight="1">
      <c r="A39" s="31"/>
      <c r="B39" s="36"/>
      <c r="C39" s="122"/>
      <c r="D39" s="123" t="s">
        <v>47</v>
      </c>
      <c r="E39" s="124"/>
      <c r="F39" s="124"/>
      <c r="G39" s="125" t="s">
        <v>48</v>
      </c>
      <c r="H39" s="126" t="s">
        <v>49</v>
      </c>
      <c r="I39" s="124"/>
      <c r="J39" s="127">
        <f>SUM(J30:J37)</f>
        <v>0</v>
      </c>
      <c r="K39" s="128"/>
      <c r="L39" s="48"/>
      <c r="S39" s="31"/>
      <c r="T39" s="31"/>
      <c r="U39" s="31"/>
      <c r="V39" s="31"/>
      <c r="W39" s="31"/>
      <c r="X39" s="31"/>
      <c r="Y39" s="31"/>
      <c r="Z39" s="31"/>
      <c r="AA39" s="31"/>
      <c r="AB39" s="31"/>
      <c r="AC39" s="31"/>
      <c r="AD39" s="31"/>
      <c r="AE39" s="31"/>
    </row>
    <row r="40" spans="1:31" s="2" customFormat="1" ht="14.4"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 customHeight="1">
      <c r="B41" s="17"/>
      <c r="L41" s="17"/>
    </row>
    <row r="42" spans="1:31" s="1" customFormat="1" ht="14.4" customHeight="1">
      <c r="B42" s="17"/>
      <c r="L42" s="17"/>
    </row>
    <row r="43" spans="1:31" s="1" customFormat="1" ht="14.4" customHeight="1">
      <c r="B43" s="17"/>
      <c r="L43" s="17"/>
    </row>
    <row r="44" spans="1:31" s="1" customFormat="1" ht="14.4" customHeight="1">
      <c r="B44" s="17"/>
      <c r="L44" s="17"/>
    </row>
    <row r="45" spans="1:31" s="1" customFormat="1" ht="14.4" customHeight="1">
      <c r="B45" s="17"/>
      <c r="L45" s="17"/>
    </row>
    <row r="46" spans="1:31" s="1" customFormat="1" ht="14.4" customHeight="1">
      <c r="B46" s="17"/>
      <c r="L46" s="17"/>
    </row>
    <row r="47" spans="1:31" s="1" customFormat="1" ht="14.4" customHeight="1">
      <c r="B47" s="17"/>
      <c r="L47" s="17"/>
    </row>
    <row r="48" spans="1:31" s="1" customFormat="1" ht="14.4" customHeight="1">
      <c r="B48" s="17"/>
      <c r="L48" s="17"/>
    </row>
    <row r="49" spans="1:31" s="1" customFormat="1" ht="14.4" customHeight="1">
      <c r="B49" s="17"/>
      <c r="L49" s="17"/>
    </row>
    <row r="50" spans="1:31" s="2" customFormat="1" ht="14.4" customHeight="1">
      <c r="B50" s="48"/>
      <c r="D50" s="129" t="s">
        <v>50</v>
      </c>
      <c r="E50" s="130"/>
      <c r="F50" s="130"/>
      <c r="G50" s="129" t="s">
        <v>51</v>
      </c>
      <c r="H50" s="130"/>
      <c r="I50" s="130"/>
      <c r="J50" s="130"/>
      <c r="K50" s="130"/>
      <c r="L50" s="48"/>
    </row>
    <row r="51" spans="1:31" ht="10.199999999999999">
      <c r="B51" s="17"/>
      <c r="L51" s="17"/>
    </row>
    <row r="52" spans="1:31" ht="10.199999999999999">
      <c r="B52" s="17"/>
      <c r="L52" s="17"/>
    </row>
    <row r="53" spans="1:31" ht="10.199999999999999">
      <c r="B53" s="17"/>
      <c r="L53" s="17"/>
    </row>
    <row r="54" spans="1:31" ht="10.199999999999999">
      <c r="B54" s="17"/>
      <c r="L54" s="17"/>
    </row>
    <row r="55" spans="1:31" ht="10.199999999999999">
      <c r="B55" s="17"/>
      <c r="L55" s="17"/>
    </row>
    <row r="56" spans="1:31" ht="10.199999999999999">
      <c r="B56" s="17"/>
      <c r="L56" s="17"/>
    </row>
    <row r="57" spans="1:31" ht="10.199999999999999">
      <c r="B57" s="17"/>
      <c r="L57" s="17"/>
    </row>
    <row r="58" spans="1:31" ht="10.199999999999999">
      <c r="B58" s="17"/>
      <c r="L58" s="17"/>
    </row>
    <row r="59" spans="1:31" ht="10.199999999999999">
      <c r="B59" s="17"/>
      <c r="L59" s="17"/>
    </row>
    <row r="60" spans="1:31" ht="10.199999999999999">
      <c r="B60" s="17"/>
      <c r="L60" s="17"/>
    </row>
    <row r="61" spans="1:31" s="2" customFormat="1">
      <c r="A61" s="31"/>
      <c r="B61" s="36"/>
      <c r="C61" s="31"/>
      <c r="D61" s="131" t="s">
        <v>52</v>
      </c>
      <c r="E61" s="132"/>
      <c r="F61" s="133" t="s">
        <v>53</v>
      </c>
      <c r="G61" s="131" t="s">
        <v>52</v>
      </c>
      <c r="H61" s="132"/>
      <c r="I61" s="132"/>
      <c r="J61" s="134" t="s">
        <v>53</v>
      </c>
      <c r="K61" s="132"/>
      <c r="L61" s="48"/>
      <c r="S61" s="31"/>
      <c r="T61" s="31"/>
      <c r="U61" s="31"/>
      <c r="V61" s="31"/>
      <c r="W61" s="31"/>
      <c r="X61" s="31"/>
      <c r="Y61" s="31"/>
      <c r="Z61" s="31"/>
      <c r="AA61" s="31"/>
      <c r="AB61" s="31"/>
      <c r="AC61" s="31"/>
      <c r="AD61" s="31"/>
      <c r="AE61" s="31"/>
    </row>
    <row r="62" spans="1:31" ht="10.199999999999999">
      <c r="B62" s="17"/>
      <c r="L62" s="17"/>
    </row>
    <row r="63" spans="1:31" ht="10.199999999999999">
      <c r="B63" s="17"/>
      <c r="L63" s="17"/>
    </row>
    <row r="64" spans="1:31" ht="10.199999999999999">
      <c r="B64" s="17"/>
      <c r="L64" s="17"/>
    </row>
    <row r="65" spans="1:31" s="2" customFormat="1">
      <c r="A65" s="31"/>
      <c r="B65" s="36"/>
      <c r="C65" s="31"/>
      <c r="D65" s="129" t="s">
        <v>54</v>
      </c>
      <c r="E65" s="135"/>
      <c r="F65" s="135"/>
      <c r="G65" s="129" t="s">
        <v>55</v>
      </c>
      <c r="H65" s="135"/>
      <c r="I65" s="135"/>
      <c r="J65" s="135"/>
      <c r="K65" s="135"/>
      <c r="L65" s="48"/>
      <c r="S65" s="31"/>
      <c r="T65" s="31"/>
      <c r="U65" s="31"/>
      <c r="V65" s="31"/>
      <c r="W65" s="31"/>
      <c r="X65" s="31"/>
      <c r="Y65" s="31"/>
      <c r="Z65" s="31"/>
      <c r="AA65" s="31"/>
      <c r="AB65" s="31"/>
      <c r="AC65" s="31"/>
      <c r="AD65" s="31"/>
      <c r="AE65" s="31"/>
    </row>
    <row r="66" spans="1:31" ht="10.199999999999999">
      <c r="B66" s="17"/>
      <c r="L66" s="17"/>
    </row>
    <row r="67" spans="1:31" ht="10.199999999999999">
      <c r="B67" s="17"/>
      <c r="L67" s="17"/>
    </row>
    <row r="68" spans="1:31" ht="10.199999999999999">
      <c r="B68" s="17"/>
      <c r="L68" s="17"/>
    </row>
    <row r="69" spans="1:31" ht="10.199999999999999">
      <c r="B69" s="17"/>
      <c r="L69" s="17"/>
    </row>
    <row r="70" spans="1:31" ht="10.199999999999999">
      <c r="B70" s="17"/>
      <c r="L70" s="17"/>
    </row>
    <row r="71" spans="1:31" ht="10.199999999999999">
      <c r="B71" s="17"/>
      <c r="L71" s="17"/>
    </row>
    <row r="72" spans="1:31" ht="10.199999999999999">
      <c r="B72" s="17"/>
      <c r="L72" s="17"/>
    </row>
    <row r="73" spans="1:31" ht="10.199999999999999">
      <c r="B73" s="17"/>
      <c r="L73" s="17"/>
    </row>
    <row r="74" spans="1:31" ht="10.199999999999999">
      <c r="B74" s="17"/>
      <c r="L74" s="17"/>
    </row>
    <row r="75" spans="1:31" ht="10.199999999999999">
      <c r="B75" s="17"/>
      <c r="L75" s="17"/>
    </row>
    <row r="76" spans="1:31" s="2" customFormat="1">
      <c r="A76" s="31"/>
      <c r="B76" s="36"/>
      <c r="C76" s="31"/>
      <c r="D76" s="131" t="s">
        <v>52</v>
      </c>
      <c r="E76" s="132"/>
      <c r="F76" s="133" t="s">
        <v>53</v>
      </c>
      <c r="G76" s="131" t="s">
        <v>52</v>
      </c>
      <c r="H76" s="132"/>
      <c r="I76" s="132"/>
      <c r="J76" s="134" t="s">
        <v>53</v>
      </c>
      <c r="K76" s="132"/>
      <c r="L76" s="48"/>
      <c r="S76" s="31"/>
      <c r="T76" s="31"/>
      <c r="U76" s="31"/>
      <c r="V76" s="31"/>
      <c r="W76" s="31"/>
      <c r="X76" s="31"/>
      <c r="Y76" s="31"/>
      <c r="Z76" s="31"/>
      <c r="AA76" s="31"/>
      <c r="AB76" s="31"/>
      <c r="AC76" s="31"/>
      <c r="AD76" s="31"/>
      <c r="AE76" s="31"/>
    </row>
    <row r="77" spans="1:31" s="2" customFormat="1" ht="14.4" customHeight="1">
      <c r="A77" s="31"/>
      <c r="B77" s="136"/>
      <c r="C77" s="137"/>
      <c r="D77" s="137"/>
      <c r="E77" s="137"/>
      <c r="F77" s="137"/>
      <c r="G77" s="137"/>
      <c r="H77" s="137"/>
      <c r="I77" s="137"/>
      <c r="J77" s="137"/>
      <c r="K77" s="137"/>
      <c r="L77" s="48"/>
      <c r="S77" s="31"/>
      <c r="T77" s="31"/>
      <c r="U77" s="31"/>
      <c r="V77" s="31"/>
      <c r="W77" s="31"/>
      <c r="X77" s="31"/>
      <c r="Y77" s="31"/>
      <c r="Z77" s="31"/>
      <c r="AA77" s="31"/>
      <c r="AB77" s="31"/>
      <c r="AC77" s="31"/>
      <c r="AD77" s="31"/>
      <c r="AE77" s="31"/>
    </row>
    <row r="81" spans="1:47" s="2" customFormat="1" ht="6.9" customHeight="1">
      <c r="A81" s="31"/>
      <c r="B81" s="138"/>
      <c r="C81" s="139"/>
      <c r="D81" s="139"/>
      <c r="E81" s="139"/>
      <c r="F81" s="139"/>
      <c r="G81" s="139"/>
      <c r="H81" s="139"/>
      <c r="I81" s="139"/>
      <c r="J81" s="139"/>
      <c r="K81" s="139"/>
      <c r="L81" s="48"/>
      <c r="S81" s="31"/>
      <c r="T81" s="31"/>
      <c r="U81" s="31"/>
      <c r="V81" s="31"/>
      <c r="W81" s="31"/>
      <c r="X81" s="31"/>
      <c r="Y81" s="31"/>
      <c r="Z81" s="31"/>
      <c r="AA81" s="31"/>
      <c r="AB81" s="31"/>
      <c r="AC81" s="31"/>
      <c r="AD81" s="31"/>
      <c r="AE81" s="31"/>
    </row>
    <row r="82" spans="1:47" s="2" customFormat="1" ht="24.9" customHeight="1">
      <c r="A82" s="31"/>
      <c r="B82" s="32"/>
      <c r="C82" s="20" t="s">
        <v>100</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customHeight="1">
      <c r="A85" s="31"/>
      <c r="B85" s="32"/>
      <c r="C85" s="33"/>
      <c r="D85" s="33"/>
      <c r="E85" s="263" t="str">
        <f>E7</f>
        <v>Studie Revitalizace Parku u kostela v Horním Starém Městě</v>
      </c>
      <c r="F85" s="264"/>
      <c r="G85" s="264"/>
      <c r="H85" s="264"/>
      <c r="I85" s="33"/>
      <c r="J85" s="33"/>
      <c r="K85" s="33"/>
      <c r="L85" s="48"/>
      <c r="S85" s="31"/>
      <c r="T85" s="31"/>
      <c r="U85" s="31"/>
      <c r="V85" s="31"/>
      <c r="W85" s="31"/>
      <c r="X85" s="31"/>
      <c r="Y85" s="31"/>
      <c r="Z85" s="31"/>
      <c r="AA85" s="31"/>
      <c r="AB85" s="31"/>
      <c r="AC85" s="31"/>
      <c r="AD85" s="31"/>
      <c r="AE85" s="31"/>
    </row>
    <row r="86" spans="1:47" s="2" customFormat="1" ht="12" customHeight="1">
      <c r="A86" s="31"/>
      <c r="B86" s="32"/>
      <c r="C86" s="26" t="s">
        <v>98</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customHeight="1">
      <c r="A87" s="31"/>
      <c r="B87" s="32"/>
      <c r="C87" s="33"/>
      <c r="D87" s="33"/>
      <c r="E87" s="215" t="str">
        <f>E9</f>
        <v>SO 03 - Vybavení a mobiliář</v>
      </c>
      <c r="F87" s="265"/>
      <c r="G87" s="265"/>
      <c r="H87" s="265"/>
      <c r="I87" s="33"/>
      <c r="J87" s="33"/>
      <c r="K87" s="33"/>
      <c r="L87" s="48"/>
      <c r="S87" s="31"/>
      <c r="T87" s="31"/>
      <c r="U87" s="31"/>
      <c r="V87" s="31"/>
      <c r="W87" s="31"/>
      <c r="X87" s="31"/>
      <c r="Y87" s="31"/>
      <c r="Z87" s="31"/>
      <c r="AA87" s="31"/>
      <c r="AB87" s="31"/>
      <c r="AC87" s="31"/>
      <c r="AD87" s="31"/>
      <c r="AE87" s="31"/>
    </row>
    <row r="88" spans="1:47" s="2" customFormat="1" ht="6.9"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customHeight="1">
      <c r="A89" s="31"/>
      <c r="B89" s="32"/>
      <c r="C89" s="26" t="s">
        <v>20</v>
      </c>
      <c r="D89" s="33"/>
      <c r="E89" s="33"/>
      <c r="F89" s="24" t="str">
        <f>F12</f>
        <v>Trutnov</v>
      </c>
      <c r="G89" s="33"/>
      <c r="H89" s="33"/>
      <c r="I89" s="26" t="s">
        <v>22</v>
      </c>
      <c r="J89" s="63" t="str">
        <f>IF(J12="","",J12)</f>
        <v>8. 6. 2022</v>
      </c>
      <c r="K89" s="33"/>
      <c r="L89" s="48"/>
      <c r="S89" s="31"/>
      <c r="T89" s="31"/>
      <c r="U89" s="31"/>
      <c r="V89" s="31"/>
      <c r="W89" s="31"/>
      <c r="X89" s="31"/>
      <c r="Y89" s="31"/>
      <c r="Z89" s="31"/>
      <c r="AA89" s="31"/>
      <c r="AB89" s="31"/>
      <c r="AC89" s="31"/>
      <c r="AD89" s="31"/>
      <c r="AE89" s="31"/>
    </row>
    <row r="90" spans="1:47" s="2" customFormat="1" ht="6.9"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15" customHeight="1">
      <c r="A91" s="31"/>
      <c r="B91" s="32"/>
      <c r="C91" s="26" t="s">
        <v>24</v>
      </c>
      <c r="D91" s="33"/>
      <c r="E91" s="33"/>
      <c r="F91" s="24" t="str">
        <f>E15</f>
        <v>Mesto Trutnov</v>
      </c>
      <c r="G91" s="33"/>
      <c r="H91" s="33"/>
      <c r="I91" s="26" t="s">
        <v>30</v>
      </c>
      <c r="J91" s="29" t="str">
        <f>E21</f>
        <v xml:space="preserve"> </v>
      </c>
      <c r="K91" s="33"/>
      <c r="L91" s="48"/>
      <c r="S91" s="31"/>
      <c r="T91" s="31"/>
      <c r="U91" s="31"/>
      <c r="V91" s="31"/>
      <c r="W91" s="31"/>
      <c r="X91" s="31"/>
      <c r="Y91" s="31"/>
      <c r="Z91" s="31"/>
      <c r="AA91" s="31"/>
      <c r="AB91" s="31"/>
      <c r="AC91" s="31"/>
      <c r="AD91" s="31"/>
      <c r="AE91" s="31"/>
    </row>
    <row r="92" spans="1:47" s="2" customFormat="1" ht="40.049999999999997" customHeight="1">
      <c r="A92" s="31"/>
      <c r="B92" s="32"/>
      <c r="C92" s="26" t="s">
        <v>28</v>
      </c>
      <c r="D92" s="33"/>
      <c r="E92" s="33"/>
      <c r="F92" s="24" t="str">
        <f>IF(E18="","",E18)</f>
        <v>Vyplň údaj</v>
      </c>
      <c r="G92" s="33"/>
      <c r="H92" s="33"/>
      <c r="I92" s="26" t="s">
        <v>33</v>
      </c>
      <c r="J92" s="29" t="str">
        <f>E24</f>
        <v>RSU s.r.o., Voletinská 252, 541 03 Trutnov Poříčí</v>
      </c>
      <c r="K92" s="33"/>
      <c r="L92" s="48"/>
      <c r="S92" s="31"/>
      <c r="T92" s="31"/>
      <c r="U92" s="31"/>
      <c r="V92" s="31"/>
      <c r="W92" s="31"/>
      <c r="X92" s="31"/>
      <c r="Y92" s="31"/>
      <c r="Z92" s="31"/>
      <c r="AA92" s="31"/>
      <c r="AB92" s="31"/>
      <c r="AC92" s="31"/>
      <c r="AD92" s="31"/>
      <c r="AE92" s="31"/>
    </row>
    <row r="93" spans="1:47" s="2" customFormat="1" ht="10.35"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customHeight="1">
      <c r="A94" s="31"/>
      <c r="B94" s="32"/>
      <c r="C94" s="140" t="s">
        <v>101</v>
      </c>
      <c r="D94" s="141"/>
      <c r="E94" s="141"/>
      <c r="F94" s="141"/>
      <c r="G94" s="141"/>
      <c r="H94" s="141"/>
      <c r="I94" s="141"/>
      <c r="J94" s="142" t="s">
        <v>102</v>
      </c>
      <c r="K94" s="141"/>
      <c r="L94" s="48"/>
      <c r="S94" s="31"/>
      <c r="T94" s="31"/>
      <c r="U94" s="31"/>
      <c r="V94" s="31"/>
      <c r="W94" s="31"/>
      <c r="X94" s="31"/>
      <c r="Y94" s="31"/>
      <c r="Z94" s="31"/>
      <c r="AA94" s="31"/>
      <c r="AB94" s="31"/>
      <c r="AC94" s="31"/>
      <c r="AD94" s="31"/>
      <c r="AE94" s="31"/>
    </row>
    <row r="95" spans="1:47"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8" customHeight="1">
      <c r="A96" s="31"/>
      <c r="B96" s="32"/>
      <c r="C96" s="143" t="s">
        <v>103</v>
      </c>
      <c r="D96" s="33"/>
      <c r="E96" s="33"/>
      <c r="F96" s="33"/>
      <c r="G96" s="33"/>
      <c r="H96" s="33"/>
      <c r="I96" s="33"/>
      <c r="J96" s="81">
        <f>J123</f>
        <v>0</v>
      </c>
      <c r="K96" s="33"/>
      <c r="L96" s="48"/>
      <c r="S96" s="31"/>
      <c r="T96" s="31"/>
      <c r="U96" s="31"/>
      <c r="V96" s="31"/>
      <c r="W96" s="31"/>
      <c r="X96" s="31"/>
      <c r="Y96" s="31"/>
      <c r="Z96" s="31"/>
      <c r="AA96" s="31"/>
      <c r="AB96" s="31"/>
      <c r="AC96" s="31"/>
      <c r="AD96" s="31"/>
      <c r="AE96" s="31"/>
      <c r="AU96" s="14" t="s">
        <v>104</v>
      </c>
    </row>
    <row r="97" spans="1:31" s="9" customFormat="1" ht="24.9" customHeight="1">
      <c r="B97" s="144"/>
      <c r="C97" s="145"/>
      <c r="D97" s="146" t="s">
        <v>105</v>
      </c>
      <c r="E97" s="147"/>
      <c r="F97" s="147"/>
      <c r="G97" s="147"/>
      <c r="H97" s="147"/>
      <c r="I97" s="147"/>
      <c r="J97" s="148">
        <f>J124</f>
        <v>0</v>
      </c>
      <c r="K97" s="145"/>
      <c r="L97" s="149"/>
    </row>
    <row r="98" spans="1:31" s="10" customFormat="1" ht="19.95" customHeight="1">
      <c r="B98" s="150"/>
      <c r="C98" s="151"/>
      <c r="D98" s="152" t="s">
        <v>106</v>
      </c>
      <c r="E98" s="153"/>
      <c r="F98" s="153"/>
      <c r="G98" s="153"/>
      <c r="H98" s="153"/>
      <c r="I98" s="153"/>
      <c r="J98" s="154">
        <f>J125</f>
        <v>0</v>
      </c>
      <c r="K98" s="151"/>
      <c r="L98" s="155"/>
    </row>
    <row r="99" spans="1:31" s="10" customFormat="1" ht="19.95" customHeight="1">
      <c r="B99" s="150"/>
      <c r="C99" s="151"/>
      <c r="D99" s="152" t="s">
        <v>600</v>
      </c>
      <c r="E99" s="153"/>
      <c r="F99" s="153"/>
      <c r="G99" s="153"/>
      <c r="H99" s="153"/>
      <c r="I99" s="153"/>
      <c r="J99" s="154">
        <f>J127</f>
        <v>0</v>
      </c>
      <c r="K99" s="151"/>
      <c r="L99" s="155"/>
    </row>
    <row r="100" spans="1:31" s="10" customFormat="1" ht="19.95" customHeight="1">
      <c r="B100" s="150"/>
      <c r="C100" s="151"/>
      <c r="D100" s="152" t="s">
        <v>601</v>
      </c>
      <c r="E100" s="153"/>
      <c r="F100" s="153"/>
      <c r="G100" s="153"/>
      <c r="H100" s="153"/>
      <c r="I100" s="153"/>
      <c r="J100" s="154">
        <f>J129</f>
        <v>0</v>
      </c>
      <c r="K100" s="151"/>
      <c r="L100" s="155"/>
    </row>
    <row r="101" spans="1:31" s="10" customFormat="1" ht="19.95" customHeight="1">
      <c r="B101" s="150"/>
      <c r="C101" s="151"/>
      <c r="D101" s="152" t="s">
        <v>110</v>
      </c>
      <c r="E101" s="153"/>
      <c r="F101" s="153"/>
      <c r="G101" s="153"/>
      <c r="H101" s="153"/>
      <c r="I101" s="153"/>
      <c r="J101" s="154">
        <f>J144</f>
        <v>0</v>
      </c>
      <c r="K101" s="151"/>
      <c r="L101" s="155"/>
    </row>
    <row r="102" spans="1:31" s="9" customFormat="1" ht="24.9" customHeight="1">
      <c r="B102" s="144"/>
      <c r="C102" s="145"/>
      <c r="D102" s="146" t="s">
        <v>602</v>
      </c>
      <c r="E102" s="147"/>
      <c r="F102" s="147"/>
      <c r="G102" s="147"/>
      <c r="H102" s="147"/>
      <c r="I102" s="147"/>
      <c r="J102" s="148">
        <f>J147</f>
        <v>0</v>
      </c>
      <c r="K102" s="145"/>
      <c r="L102" s="149"/>
    </row>
    <row r="103" spans="1:31" s="10" customFormat="1" ht="19.95" customHeight="1">
      <c r="B103" s="150"/>
      <c r="C103" s="151"/>
      <c r="D103" s="152" t="s">
        <v>603</v>
      </c>
      <c r="E103" s="153"/>
      <c r="F103" s="153"/>
      <c r="G103" s="153"/>
      <c r="H103" s="153"/>
      <c r="I103" s="153"/>
      <c r="J103" s="154">
        <f>J148</f>
        <v>0</v>
      </c>
      <c r="K103" s="151"/>
      <c r="L103" s="155"/>
    </row>
    <row r="104" spans="1:31" s="2" customFormat="1" ht="21.75" customHeight="1">
      <c r="A104" s="31"/>
      <c r="B104" s="32"/>
      <c r="C104" s="33"/>
      <c r="D104" s="33"/>
      <c r="E104" s="33"/>
      <c r="F104" s="33"/>
      <c r="G104" s="33"/>
      <c r="H104" s="33"/>
      <c r="I104" s="33"/>
      <c r="J104" s="33"/>
      <c r="K104" s="33"/>
      <c r="L104" s="48"/>
      <c r="S104" s="31"/>
      <c r="T104" s="31"/>
      <c r="U104" s="31"/>
      <c r="V104" s="31"/>
      <c r="W104" s="31"/>
      <c r="X104" s="31"/>
      <c r="Y104" s="31"/>
      <c r="Z104" s="31"/>
      <c r="AA104" s="31"/>
      <c r="AB104" s="31"/>
      <c r="AC104" s="31"/>
      <c r="AD104" s="31"/>
      <c r="AE104" s="31"/>
    </row>
    <row r="105" spans="1:31" s="2" customFormat="1" ht="6.9" customHeight="1">
      <c r="A105" s="31"/>
      <c r="B105" s="51"/>
      <c r="C105" s="52"/>
      <c r="D105" s="52"/>
      <c r="E105" s="52"/>
      <c r="F105" s="52"/>
      <c r="G105" s="52"/>
      <c r="H105" s="52"/>
      <c r="I105" s="52"/>
      <c r="J105" s="52"/>
      <c r="K105" s="52"/>
      <c r="L105" s="48"/>
      <c r="S105" s="31"/>
      <c r="T105" s="31"/>
      <c r="U105" s="31"/>
      <c r="V105" s="31"/>
      <c r="W105" s="31"/>
      <c r="X105" s="31"/>
      <c r="Y105" s="31"/>
      <c r="Z105" s="31"/>
      <c r="AA105" s="31"/>
      <c r="AB105" s="31"/>
      <c r="AC105" s="31"/>
      <c r="AD105" s="31"/>
      <c r="AE105" s="31"/>
    </row>
    <row r="109" spans="1:31" s="2" customFormat="1" ht="6.9" customHeight="1">
      <c r="A109" s="31"/>
      <c r="B109" s="53"/>
      <c r="C109" s="54"/>
      <c r="D109" s="54"/>
      <c r="E109" s="54"/>
      <c r="F109" s="54"/>
      <c r="G109" s="54"/>
      <c r="H109" s="54"/>
      <c r="I109" s="54"/>
      <c r="J109" s="54"/>
      <c r="K109" s="54"/>
      <c r="L109" s="48"/>
      <c r="S109" s="31"/>
      <c r="T109" s="31"/>
      <c r="U109" s="31"/>
      <c r="V109" s="31"/>
      <c r="W109" s="31"/>
      <c r="X109" s="31"/>
      <c r="Y109" s="31"/>
      <c r="Z109" s="31"/>
      <c r="AA109" s="31"/>
      <c r="AB109" s="31"/>
      <c r="AC109" s="31"/>
      <c r="AD109" s="31"/>
      <c r="AE109" s="31"/>
    </row>
    <row r="110" spans="1:31" s="2" customFormat="1" ht="24.9" customHeight="1">
      <c r="A110" s="31"/>
      <c r="B110" s="32"/>
      <c r="C110" s="20" t="s">
        <v>111</v>
      </c>
      <c r="D110" s="33"/>
      <c r="E110" s="33"/>
      <c r="F110" s="33"/>
      <c r="G110" s="33"/>
      <c r="H110" s="33"/>
      <c r="I110" s="33"/>
      <c r="J110" s="33"/>
      <c r="K110" s="33"/>
      <c r="L110" s="48"/>
      <c r="S110" s="31"/>
      <c r="T110" s="31"/>
      <c r="U110" s="31"/>
      <c r="V110" s="31"/>
      <c r="W110" s="31"/>
      <c r="X110" s="31"/>
      <c r="Y110" s="31"/>
      <c r="Z110" s="31"/>
      <c r="AA110" s="31"/>
      <c r="AB110" s="31"/>
      <c r="AC110" s="31"/>
      <c r="AD110" s="31"/>
      <c r="AE110" s="31"/>
    </row>
    <row r="111" spans="1:31" s="2" customFormat="1" ht="6.9" customHeight="1">
      <c r="A111" s="31"/>
      <c r="B111" s="32"/>
      <c r="C111" s="33"/>
      <c r="D111" s="33"/>
      <c r="E111" s="33"/>
      <c r="F111" s="33"/>
      <c r="G111" s="33"/>
      <c r="H111" s="33"/>
      <c r="I111" s="33"/>
      <c r="J111" s="33"/>
      <c r="K111" s="33"/>
      <c r="L111" s="48"/>
      <c r="S111" s="31"/>
      <c r="T111" s="31"/>
      <c r="U111" s="31"/>
      <c r="V111" s="31"/>
      <c r="W111" s="31"/>
      <c r="X111" s="31"/>
      <c r="Y111" s="31"/>
      <c r="Z111" s="31"/>
      <c r="AA111" s="31"/>
      <c r="AB111" s="31"/>
      <c r="AC111" s="31"/>
      <c r="AD111" s="31"/>
      <c r="AE111" s="31"/>
    </row>
    <row r="112" spans="1:31" s="2" customFormat="1" ht="12" customHeight="1">
      <c r="A112" s="31"/>
      <c r="B112" s="32"/>
      <c r="C112" s="26" t="s">
        <v>16</v>
      </c>
      <c r="D112" s="33"/>
      <c r="E112" s="33"/>
      <c r="F112" s="33"/>
      <c r="G112" s="33"/>
      <c r="H112" s="33"/>
      <c r="I112" s="33"/>
      <c r="J112" s="33"/>
      <c r="K112" s="33"/>
      <c r="L112" s="48"/>
      <c r="S112" s="31"/>
      <c r="T112" s="31"/>
      <c r="U112" s="31"/>
      <c r="V112" s="31"/>
      <c r="W112" s="31"/>
      <c r="X112" s="31"/>
      <c r="Y112" s="31"/>
      <c r="Z112" s="31"/>
      <c r="AA112" s="31"/>
      <c r="AB112" s="31"/>
      <c r="AC112" s="31"/>
      <c r="AD112" s="31"/>
      <c r="AE112" s="31"/>
    </row>
    <row r="113" spans="1:65" s="2" customFormat="1" ht="16.5" customHeight="1">
      <c r="A113" s="31"/>
      <c r="B113" s="32"/>
      <c r="C113" s="33"/>
      <c r="D113" s="33"/>
      <c r="E113" s="263" t="str">
        <f>E7</f>
        <v>Studie Revitalizace Parku u kostela v Horním Starém Městě</v>
      </c>
      <c r="F113" s="264"/>
      <c r="G113" s="264"/>
      <c r="H113" s="264"/>
      <c r="I113" s="33"/>
      <c r="J113" s="33"/>
      <c r="K113" s="33"/>
      <c r="L113" s="48"/>
      <c r="S113" s="31"/>
      <c r="T113" s="31"/>
      <c r="U113" s="31"/>
      <c r="V113" s="31"/>
      <c r="W113" s="31"/>
      <c r="X113" s="31"/>
      <c r="Y113" s="31"/>
      <c r="Z113" s="31"/>
      <c r="AA113" s="31"/>
      <c r="AB113" s="31"/>
      <c r="AC113" s="31"/>
      <c r="AD113" s="31"/>
      <c r="AE113" s="31"/>
    </row>
    <row r="114" spans="1:65" s="2" customFormat="1" ht="12" customHeight="1">
      <c r="A114" s="31"/>
      <c r="B114" s="32"/>
      <c r="C114" s="26" t="s">
        <v>98</v>
      </c>
      <c r="D114" s="33"/>
      <c r="E114" s="33"/>
      <c r="F114" s="33"/>
      <c r="G114" s="33"/>
      <c r="H114" s="33"/>
      <c r="I114" s="33"/>
      <c r="J114" s="33"/>
      <c r="K114" s="33"/>
      <c r="L114" s="48"/>
      <c r="S114" s="31"/>
      <c r="T114" s="31"/>
      <c r="U114" s="31"/>
      <c r="V114" s="31"/>
      <c r="W114" s="31"/>
      <c r="X114" s="31"/>
      <c r="Y114" s="31"/>
      <c r="Z114" s="31"/>
      <c r="AA114" s="31"/>
      <c r="AB114" s="31"/>
      <c r="AC114" s="31"/>
      <c r="AD114" s="31"/>
      <c r="AE114" s="31"/>
    </row>
    <row r="115" spans="1:65" s="2" customFormat="1" ht="16.5" customHeight="1">
      <c r="A115" s="31"/>
      <c r="B115" s="32"/>
      <c r="C115" s="33"/>
      <c r="D115" s="33"/>
      <c r="E115" s="215" t="str">
        <f>E9</f>
        <v>SO 03 - Vybavení a mobiliář</v>
      </c>
      <c r="F115" s="265"/>
      <c r="G115" s="265"/>
      <c r="H115" s="265"/>
      <c r="I115" s="33"/>
      <c r="J115" s="33"/>
      <c r="K115" s="33"/>
      <c r="L115" s="48"/>
      <c r="S115" s="31"/>
      <c r="T115" s="31"/>
      <c r="U115" s="31"/>
      <c r="V115" s="31"/>
      <c r="W115" s="31"/>
      <c r="X115" s="31"/>
      <c r="Y115" s="31"/>
      <c r="Z115" s="31"/>
      <c r="AA115" s="31"/>
      <c r="AB115" s="31"/>
      <c r="AC115" s="31"/>
      <c r="AD115" s="31"/>
      <c r="AE115" s="31"/>
    </row>
    <row r="116" spans="1:65" s="2" customFormat="1" ht="6.9" customHeight="1">
      <c r="A116" s="31"/>
      <c r="B116" s="32"/>
      <c r="C116" s="33"/>
      <c r="D116" s="33"/>
      <c r="E116" s="33"/>
      <c r="F116" s="33"/>
      <c r="G116" s="33"/>
      <c r="H116" s="33"/>
      <c r="I116" s="33"/>
      <c r="J116" s="33"/>
      <c r="K116" s="33"/>
      <c r="L116" s="48"/>
      <c r="S116" s="31"/>
      <c r="T116" s="31"/>
      <c r="U116" s="31"/>
      <c r="V116" s="31"/>
      <c r="W116" s="31"/>
      <c r="X116" s="31"/>
      <c r="Y116" s="31"/>
      <c r="Z116" s="31"/>
      <c r="AA116" s="31"/>
      <c r="AB116" s="31"/>
      <c r="AC116" s="31"/>
      <c r="AD116" s="31"/>
      <c r="AE116" s="31"/>
    </row>
    <row r="117" spans="1:65" s="2" customFormat="1" ht="12" customHeight="1">
      <c r="A117" s="31"/>
      <c r="B117" s="32"/>
      <c r="C117" s="26" t="s">
        <v>20</v>
      </c>
      <c r="D117" s="33"/>
      <c r="E117" s="33"/>
      <c r="F117" s="24" t="str">
        <f>F12</f>
        <v>Trutnov</v>
      </c>
      <c r="G117" s="33"/>
      <c r="H117" s="33"/>
      <c r="I117" s="26" t="s">
        <v>22</v>
      </c>
      <c r="J117" s="63" t="str">
        <f>IF(J12="","",J12)</f>
        <v>8. 6. 2022</v>
      </c>
      <c r="K117" s="33"/>
      <c r="L117" s="48"/>
      <c r="S117" s="31"/>
      <c r="T117" s="31"/>
      <c r="U117" s="31"/>
      <c r="V117" s="31"/>
      <c r="W117" s="31"/>
      <c r="X117" s="31"/>
      <c r="Y117" s="31"/>
      <c r="Z117" s="31"/>
      <c r="AA117" s="31"/>
      <c r="AB117" s="31"/>
      <c r="AC117" s="31"/>
      <c r="AD117" s="31"/>
      <c r="AE117" s="31"/>
    </row>
    <row r="118" spans="1:65" s="2" customFormat="1" ht="6.9" customHeight="1">
      <c r="A118" s="31"/>
      <c r="B118" s="32"/>
      <c r="C118" s="33"/>
      <c r="D118" s="33"/>
      <c r="E118" s="33"/>
      <c r="F118" s="33"/>
      <c r="G118" s="33"/>
      <c r="H118" s="33"/>
      <c r="I118" s="33"/>
      <c r="J118" s="33"/>
      <c r="K118" s="33"/>
      <c r="L118" s="48"/>
      <c r="S118" s="31"/>
      <c r="T118" s="31"/>
      <c r="U118" s="31"/>
      <c r="V118" s="31"/>
      <c r="W118" s="31"/>
      <c r="X118" s="31"/>
      <c r="Y118" s="31"/>
      <c r="Z118" s="31"/>
      <c r="AA118" s="31"/>
      <c r="AB118" s="31"/>
      <c r="AC118" s="31"/>
      <c r="AD118" s="31"/>
      <c r="AE118" s="31"/>
    </row>
    <row r="119" spans="1:65" s="2" customFormat="1" ht="15.15" customHeight="1">
      <c r="A119" s="31"/>
      <c r="B119" s="32"/>
      <c r="C119" s="26" t="s">
        <v>24</v>
      </c>
      <c r="D119" s="33"/>
      <c r="E119" s="33"/>
      <c r="F119" s="24" t="str">
        <f>E15</f>
        <v>Mesto Trutnov</v>
      </c>
      <c r="G119" s="33"/>
      <c r="H119" s="33"/>
      <c r="I119" s="26" t="s">
        <v>30</v>
      </c>
      <c r="J119" s="29" t="str">
        <f>E21</f>
        <v xml:space="preserve"> </v>
      </c>
      <c r="K119" s="33"/>
      <c r="L119" s="48"/>
      <c r="S119" s="31"/>
      <c r="T119" s="31"/>
      <c r="U119" s="31"/>
      <c r="V119" s="31"/>
      <c r="W119" s="31"/>
      <c r="X119" s="31"/>
      <c r="Y119" s="31"/>
      <c r="Z119" s="31"/>
      <c r="AA119" s="31"/>
      <c r="AB119" s="31"/>
      <c r="AC119" s="31"/>
      <c r="AD119" s="31"/>
      <c r="AE119" s="31"/>
    </row>
    <row r="120" spans="1:65" s="2" customFormat="1" ht="40.049999999999997" customHeight="1">
      <c r="A120" s="31"/>
      <c r="B120" s="32"/>
      <c r="C120" s="26" t="s">
        <v>28</v>
      </c>
      <c r="D120" s="33"/>
      <c r="E120" s="33"/>
      <c r="F120" s="24" t="str">
        <f>IF(E18="","",E18)</f>
        <v>Vyplň údaj</v>
      </c>
      <c r="G120" s="33"/>
      <c r="H120" s="33"/>
      <c r="I120" s="26" t="s">
        <v>33</v>
      </c>
      <c r="J120" s="29" t="str">
        <f>E24</f>
        <v>RSU s.r.o., Voletinská 252, 541 03 Trutnov Poříčí</v>
      </c>
      <c r="K120" s="33"/>
      <c r="L120" s="48"/>
      <c r="S120" s="31"/>
      <c r="T120" s="31"/>
      <c r="U120" s="31"/>
      <c r="V120" s="31"/>
      <c r="W120" s="31"/>
      <c r="X120" s="31"/>
      <c r="Y120" s="31"/>
      <c r="Z120" s="31"/>
      <c r="AA120" s="31"/>
      <c r="AB120" s="31"/>
      <c r="AC120" s="31"/>
      <c r="AD120" s="31"/>
      <c r="AE120" s="31"/>
    </row>
    <row r="121" spans="1:65" s="2" customFormat="1" ht="10.35" customHeight="1">
      <c r="A121" s="31"/>
      <c r="B121" s="32"/>
      <c r="C121" s="33"/>
      <c r="D121" s="33"/>
      <c r="E121" s="33"/>
      <c r="F121" s="33"/>
      <c r="G121" s="33"/>
      <c r="H121" s="33"/>
      <c r="I121" s="33"/>
      <c r="J121" s="33"/>
      <c r="K121" s="33"/>
      <c r="L121" s="48"/>
      <c r="S121" s="31"/>
      <c r="T121" s="31"/>
      <c r="U121" s="31"/>
      <c r="V121" s="31"/>
      <c r="W121" s="31"/>
      <c r="X121" s="31"/>
      <c r="Y121" s="31"/>
      <c r="Z121" s="31"/>
      <c r="AA121" s="31"/>
      <c r="AB121" s="31"/>
      <c r="AC121" s="31"/>
      <c r="AD121" s="31"/>
      <c r="AE121" s="31"/>
    </row>
    <row r="122" spans="1:65" s="11" customFormat="1" ht="29.25" customHeight="1">
      <c r="A122" s="156"/>
      <c r="B122" s="157"/>
      <c r="C122" s="158" t="s">
        <v>112</v>
      </c>
      <c r="D122" s="159" t="s">
        <v>62</v>
      </c>
      <c r="E122" s="159" t="s">
        <v>58</v>
      </c>
      <c r="F122" s="159" t="s">
        <v>59</v>
      </c>
      <c r="G122" s="159" t="s">
        <v>113</v>
      </c>
      <c r="H122" s="159" t="s">
        <v>114</v>
      </c>
      <c r="I122" s="159" t="s">
        <v>115</v>
      </c>
      <c r="J122" s="160" t="s">
        <v>102</v>
      </c>
      <c r="K122" s="161" t="s">
        <v>116</v>
      </c>
      <c r="L122" s="162"/>
      <c r="M122" s="72" t="s">
        <v>1</v>
      </c>
      <c r="N122" s="73" t="s">
        <v>41</v>
      </c>
      <c r="O122" s="73" t="s">
        <v>117</v>
      </c>
      <c r="P122" s="73" t="s">
        <v>118</v>
      </c>
      <c r="Q122" s="73" t="s">
        <v>119</v>
      </c>
      <c r="R122" s="73" t="s">
        <v>120</v>
      </c>
      <c r="S122" s="73" t="s">
        <v>121</v>
      </c>
      <c r="T122" s="74" t="s">
        <v>122</v>
      </c>
      <c r="U122" s="156"/>
      <c r="V122" s="156"/>
      <c r="W122" s="156"/>
      <c r="X122" s="156"/>
      <c r="Y122" s="156"/>
      <c r="Z122" s="156"/>
      <c r="AA122" s="156"/>
      <c r="AB122" s="156"/>
      <c r="AC122" s="156"/>
      <c r="AD122" s="156"/>
      <c r="AE122" s="156"/>
    </row>
    <row r="123" spans="1:65" s="2" customFormat="1" ht="22.8" customHeight="1">
      <c r="A123" s="31"/>
      <c r="B123" s="32"/>
      <c r="C123" s="79" t="s">
        <v>123</v>
      </c>
      <c r="D123" s="33"/>
      <c r="E123" s="33"/>
      <c r="F123" s="33"/>
      <c r="G123" s="33"/>
      <c r="H123" s="33"/>
      <c r="I123" s="33"/>
      <c r="J123" s="163">
        <f>BK123</f>
        <v>0</v>
      </c>
      <c r="K123" s="33"/>
      <c r="L123" s="36"/>
      <c r="M123" s="75"/>
      <c r="N123" s="164"/>
      <c r="O123" s="76"/>
      <c r="P123" s="165">
        <f>P124+P147</f>
        <v>0</v>
      </c>
      <c r="Q123" s="76"/>
      <c r="R123" s="165">
        <f>R124+R147</f>
        <v>8.8637835999999997</v>
      </c>
      <c r="S123" s="76"/>
      <c r="T123" s="166">
        <f>T124+T147</f>
        <v>0</v>
      </c>
      <c r="U123" s="31"/>
      <c r="V123" s="31"/>
      <c r="W123" s="31"/>
      <c r="X123" s="31"/>
      <c r="Y123" s="31"/>
      <c r="Z123" s="31"/>
      <c r="AA123" s="31"/>
      <c r="AB123" s="31"/>
      <c r="AC123" s="31"/>
      <c r="AD123" s="31"/>
      <c r="AE123" s="31"/>
      <c r="AT123" s="14" t="s">
        <v>76</v>
      </c>
      <c r="AU123" s="14" t="s">
        <v>104</v>
      </c>
      <c r="BK123" s="167">
        <f>BK124+BK147</f>
        <v>0</v>
      </c>
    </row>
    <row r="124" spans="1:65" s="12" customFormat="1" ht="25.95" customHeight="1">
      <c r="B124" s="168"/>
      <c r="C124" s="169"/>
      <c r="D124" s="170" t="s">
        <v>76</v>
      </c>
      <c r="E124" s="171" t="s">
        <v>124</v>
      </c>
      <c r="F124" s="171" t="s">
        <v>125</v>
      </c>
      <c r="G124" s="169"/>
      <c r="H124" s="169"/>
      <c r="I124" s="172"/>
      <c r="J124" s="173">
        <f>BK124</f>
        <v>0</v>
      </c>
      <c r="K124" s="169"/>
      <c r="L124" s="174"/>
      <c r="M124" s="175"/>
      <c r="N124" s="176"/>
      <c r="O124" s="176"/>
      <c r="P124" s="177">
        <f>P125+P127+P129+P144</f>
        <v>0</v>
      </c>
      <c r="Q124" s="176"/>
      <c r="R124" s="177">
        <f>R125+R127+R129+R144</f>
        <v>8.8637835999999997</v>
      </c>
      <c r="S124" s="176"/>
      <c r="T124" s="178">
        <f>T125+T127+T129+T144</f>
        <v>0</v>
      </c>
      <c r="AR124" s="179" t="s">
        <v>85</v>
      </c>
      <c r="AT124" s="180" t="s">
        <v>76</v>
      </c>
      <c r="AU124" s="180" t="s">
        <v>77</v>
      </c>
      <c r="AY124" s="179" t="s">
        <v>126</v>
      </c>
      <c r="BK124" s="181">
        <f>BK125+BK127+BK129+BK144</f>
        <v>0</v>
      </c>
    </row>
    <row r="125" spans="1:65" s="12" customFormat="1" ht="22.8" customHeight="1">
      <c r="B125" s="168"/>
      <c r="C125" s="169"/>
      <c r="D125" s="170" t="s">
        <v>76</v>
      </c>
      <c r="E125" s="182" t="s">
        <v>85</v>
      </c>
      <c r="F125" s="182" t="s">
        <v>127</v>
      </c>
      <c r="G125" s="169"/>
      <c r="H125" s="169"/>
      <c r="I125" s="172"/>
      <c r="J125" s="183">
        <f>BK125</f>
        <v>0</v>
      </c>
      <c r="K125" s="169"/>
      <c r="L125" s="174"/>
      <c r="M125" s="175"/>
      <c r="N125" s="176"/>
      <c r="O125" s="176"/>
      <c r="P125" s="177">
        <f>P126</f>
        <v>0</v>
      </c>
      <c r="Q125" s="176"/>
      <c r="R125" s="177">
        <f>R126</f>
        <v>0</v>
      </c>
      <c r="S125" s="176"/>
      <c r="T125" s="178">
        <f>T126</f>
        <v>0</v>
      </c>
      <c r="AR125" s="179" t="s">
        <v>85</v>
      </c>
      <c r="AT125" s="180" t="s">
        <v>76</v>
      </c>
      <c r="AU125" s="180" t="s">
        <v>85</v>
      </c>
      <c r="AY125" s="179" t="s">
        <v>126</v>
      </c>
      <c r="BK125" s="181">
        <f>BK126</f>
        <v>0</v>
      </c>
    </row>
    <row r="126" spans="1:65" s="2" customFormat="1" ht="33" customHeight="1">
      <c r="A126" s="31"/>
      <c r="B126" s="32"/>
      <c r="C126" s="184" t="s">
        <v>604</v>
      </c>
      <c r="D126" s="184" t="s">
        <v>129</v>
      </c>
      <c r="E126" s="185" t="s">
        <v>605</v>
      </c>
      <c r="F126" s="186" t="s">
        <v>606</v>
      </c>
      <c r="G126" s="187" t="s">
        <v>151</v>
      </c>
      <c r="H126" s="188">
        <v>3.4649999999999999</v>
      </c>
      <c r="I126" s="189"/>
      <c r="J126" s="190">
        <f>ROUND(I126*H126,2)</f>
        <v>0</v>
      </c>
      <c r="K126" s="191"/>
      <c r="L126" s="36"/>
      <c r="M126" s="192" t="s">
        <v>1</v>
      </c>
      <c r="N126" s="193" t="s">
        <v>42</v>
      </c>
      <c r="O126" s="68"/>
      <c r="P126" s="194">
        <f>O126*H126</f>
        <v>0</v>
      </c>
      <c r="Q126" s="194">
        <v>0</v>
      </c>
      <c r="R126" s="194">
        <f>Q126*H126</f>
        <v>0</v>
      </c>
      <c r="S126" s="194">
        <v>0</v>
      </c>
      <c r="T126" s="195">
        <f>S126*H126</f>
        <v>0</v>
      </c>
      <c r="U126" s="31"/>
      <c r="V126" s="31"/>
      <c r="W126" s="31"/>
      <c r="X126" s="31"/>
      <c r="Y126" s="31"/>
      <c r="Z126" s="31"/>
      <c r="AA126" s="31"/>
      <c r="AB126" s="31"/>
      <c r="AC126" s="31"/>
      <c r="AD126" s="31"/>
      <c r="AE126" s="31"/>
      <c r="AR126" s="196" t="s">
        <v>133</v>
      </c>
      <c r="AT126" s="196" t="s">
        <v>129</v>
      </c>
      <c r="AU126" s="196" t="s">
        <v>87</v>
      </c>
      <c r="AY126" s="14" t="s">
        <v>126</v>
      </c>
      <c r="BE126" s="197">
        <f>IF(N126="základní",J126,0)</f>
        <v>0</v>
      </c>
      <c r="BF126" s="197">
        <f>IF(N126="snížená",J126,0)</f>
        <v>0</v>
      </c>
      <c r="BG126" s="197">
        <f>IF(N126="zákl. přenesená",J126,0)</f>
        <v>0</v>
      </c>
      <c r="BH126" s="197">
        <f>IF(N126="sníž. přenesená",J126,0)</f>
        <v>0</v>
      </c>
      <c r="BI126" s="197">
        <f>IF(N126="nulová",J126,0)</f>
        <v>0</v>
      </c>
      <c r="BJ126" s="14" t="s">
        <v>85</v>
      </c>
      <c r="BK126" s="197">
        <f>ROUND(I126*H126,2)</f>
        <v>0</v>
      </c>
      <c r="BL126" s="14" t="s">
        <v>133</v>
      </c>
      <c r="BM126" s="196" t="s">
        <v>607</v>
      </c>
    </row>
    <row r="127" spans="1:65" s="12" customFormat="1" ht="22.8" customHeight="1">
      <c r="B127" s="168"/>
      <c r="C127" s="169"/>
      <c r="D127" s="170" t="s">
        <v>76</v>
      </c>
      <c r="E127" s="182" t="s">
        <v>87</v>
      </c>
      <c r="F127" s="182" t="s">
        <v>608</v>
      </c>
      <c r="G127" s="169"/>
      <c r="H127" s="169"/>
      <c r="I127" s="172"/>
      <c r="J127" s="183">
        <f>BK127</f>
        <v>0</v>
      </c>
      <c r="K127" s="169"/>
      <c r="L127" s="174"/>
      <c r="M127" s="175"/>
      <c r="N127" s="176"/>
      <c r="O127" s="176"/>
      <c r="P127" s="177">
        <f>P128</f>
        <v>0</v>
      </c>
      <c r="Q127" s="176"/>
      <c r="R127" s="177">
        <f>R128</f>
        <v>5.0162236</v>
      </c>
      <c r="S127" s="176"/>
      <c r="T127" s="178">
        <f>T128</f>
        <v>0</v>
      </c>
      <c r="AR127" s="179" t="s">
        <v>85</v>
      </c>
      <c r="AT127" s="180" t="s">
        <v>76</v>
      </c>
      <c r="AU127" s="180" t="s">
        <v>85</v>
      </c>
      <c r="AY127" s="179" t="s">
        <v>126</v>
      </c>
      <c r="BK127" s="181">
        <f>BK128</f>
        <v>0</v>
      </c>
    </row>
    <row r="128" spans="1:65" s="2" customFormat="1" ht="16.5" customHeight="1">
      <c r="A128" s="31"/>
      <c r="B128" s="32"/>
      <c r="C128" s="184" t="s">
        <v>609</v>
      </c>
      <c r="D128" s="184" t="s">
        <v>129</v>
      </c>
      <c r="E128" s="185" t="s">
        <v>610</v>
      </c>
      <c r="F128" s="186" t="s">
        <v>611</v>
      </c>
      <c r="G128" s="187" t="s">
        <v>151</v>
      </c>
      <c r="H128" s="188">
        <v>2.1800000000000002</v>
      </c>
      <c r="I128" s="189"/>
      <c r="J128" s="190">
        <f>ROUND(I128*H128,2)</f>
        <v>0</v>
      </c>
      <c r="K128" s="191"/>
      <c r="L128" s="36"/>
      <c r="M128" s="192" t="s">
        <v>1</v>
      </c>
      <c r="N128" s="193" t="s">
        <v>42</v>
      </c>
      <c r="O128" s="68"/>
      <c r="P128" s="194">
        <f>O128*H128</f>
        <v>0</v>
      </c>
      <c r="Q128" s="194">
        <v>2.3010199999999998</v>
      </c>
      <c r="R128" s="194">
        <f>Q128*H128</f>
        <v>5.0162236</v>
      </c>
      <c r="S128" s="194">
        <v>0</v>
      </c>
      <c r="T128" s="195">
        <f>S128*H128</f>
        <v>0</v>
      </c>
      <c r="U128" s="31"/>
      <c r="V128" s="31"/>
      <c r="W128" s="31"/>
      <c r="X128" s="31"/>
      <c r="Y128" s="31"/>
      <c r="Z128" s="31"/>
      <c r="AA128" s="31"/>
      <c r="AB128" s="31"/>
      <c r="AC128" s="31"/>
      <c r="AD128" s="31"/>
      <c r="AE128" s="31"/>
      <c r="AR128" s="196" t="s">
        <v>133</v>
      </c>
      <c r="AT128" s="196" t="s">
        <v>129</v>
      </c>
      <c r="AU128" s="196" t="s">
        <v>87</v>
      </c>
      <c r="AY128" s="14" t="s">
        <v>126</v>
      </c>
      <c r="BE128" s="197">
        <f>IF(N128="základní",J128,0)</f>
        <v>0</v>
      </c>
      <c r="BF128" s="197">
        <f>IF(N128="snížená",J128,0)</f>
        <v>0</v>
      </c>
      <c r="BG128" s="197">
        <f>IF(N128="zákl. přenesená",J128,0)</f>
        <v>0</v>
      </c>
      <c r="BH128" s="197">
        <f>IF(N128="sníž. přenesená",J128,0)</f>
        <v>0</v>
      </c>
      <c r="BI128" s="197">
        <f>IF(N128="nulová",J128,0)</f>
        <v>0</v>
      </c>
      <c r="BJ128" s="14" t="s">
        <v>85</v>
      </c>
      <c r="BK128" s="197">
        <f>ROUND(I128*H128,2)</f>
        <v>0</v>
      </c>
      <c r="BL128" s="14" t="s">
        <v>133</v>
      </c>
      <c r="BM128" s="196" t="s">
        <v>612</v>
      </c>
    </row>
    <row r="129" spans="1:65" s="12" customFormat="1" ht="22.8" customHeight="1">
      <c r="B129" s="168"/>
      <c r="C129" s="169"/>
      <c r="D129" s="170" t="s">
        <v>76</v>
      </c>
      <c r="E129" s="182" t="s">
        <v>236</v>
      </c>
      <c r="F129" s="182" t="s">
        <v>613</v>
      </c>
      <c r="G129" s="169"/>
      <c r="H129" s="169"/>
      <c r="I129" s="172"/>
      <c r="J129" s="183">
        <f>BK129</f>
        <v>0</v>
      </c>
      <c r="K129" s="169"/>
      <c r="L129" s="174"/>
      <c r="M129" s="175"/>
      <c r="N129" s="176"/>
      <c r="O129" s="176"/>
      <c r="P129" s="177">
        <f>SUM(P130:P143)</f>
        <v>0</v>
      </c>
      <c r="Q129" s="176"/>
      <c r="R129" s="177">
        <f>SUM(R130:R143)</f>
        <v>3.8475599999999996</v>
      </c>
      <c r="S129" s="176"/>
      <c r="T129" s="178">
        <f>SUM(T130:T143)</f>
        <v>0</v>
      </c>
      <c r="AR129" s="179" t="s">
        <v>85</v>
      </c>
      <c r="AT129" s="180" t="s">
        <v>76</v>
      </c>
      <c r="AU129" s="180" t="s">
        <v>85</v>
      </c>
      <c r="AY129" s="179" t="s">
        <v>126</v>
      </c>
      <c r="BK129" s="181">
        <f>SUM(BK130:BK143)</f>
        <v>0</v>
      </c>
    </row>
    <row r="130" spans="1:65" s="2" customFormat="1" ht="16.5" customHeight="1">
      <c r="A130" s="31"/>
      <c r="B130" s="32"/>
      <c r="C130" s="184" t="s">
        <v>85</v>
      </c>
      <c r="D130" s="184" t="s">
        <v>129</v>
      </c>
      <c r="E130" s="185" t="s">
        <v>614</v>
      </c>
      <c r="F130" s="186" t="s">
        <v>615</v>
      </c>
      <c r="G130" s="187" t="s">
        <v>263</v>
      </c>
      <c r="H130" s="188">
        <v>4</v>
      </c>
      <c r="I130" s="189"/>
      <c r="J130" s="190">
        <f t="shared" ref="J130:J143" si="0">ROUND(I130*H130,2)</f>
        <v>0</v>
      </c>
      <c r="K130" s="191"/>
      <c r="L130" s="36"/>
      <c r="M130" s="192" t="s">
        <v>1</v>
      </c>
      <c r="N130" s="193" t="s">
        <v>42</v>
      </c>
      <c r="O130" s="68"/>
      <c r="P130" s="194">
        <f t="shared" ref="P130:P143" si="1">O130*H130</f>
        <v>0</v>
      </c>
      <c r="Q130" s="194">
        <v>7.2870000000000004E-2</v>
      </c>
      <c r="R130" s="194">
        <f t="shared" ref="R130:R143" si="2">Q130*H130</f>
        <v>0.29148000000000002</v>
      </c>
      <c r="S130" s="194">
        <v>0</v>
      </c>
      <c r="T130" s="195">
        <f t="shared" ref="T130:T143" si="3">S130*H130</f>
        <v>0</v>
      </c>
      <c r="U130" s="31"/>
      <c r="V130" s="31"/>
      <c r="W130" s="31"/>
      <c r="X130" s="31"/>
      <c r="Y130" s="31"/>
      <c r="Z130" s="31"/>
      <c r="AA130" s="31"/>
      <c r="AB130" s="31"/>
      <c r="AC130" s="31"/>
      <c r="AD130" s="31"/>
      <c r="AE130" s="31"/>
      <c r="AR130" s="196" t="s">
        <v>133</v>
      </c>
      <c r="AT130" s="196" t="s">
        <v>129</v>
      </c>
      <c r="AU130" s="196" t="s">
        <v>87</v>
      </c>
      <c r="AY130" s="14" t="s">
        <v>126</v>
      </c>
      <c r="BE130" s="197">
        <f t="shared" ref="BE130:BE143" si="4">IF(N130="základní",J130,0)</f>
        <v>0</v>
      </c>
      <c r="BF130" s="197">
        <f t="shared" ref="BF130:BF143" si="5">IF(N130="snížená",J130,0)</f>
        <v>0</v>
      </c>
      <c r="BG130" s="197">
        <f t="shared" ref="BG130:BG143" si="6">IF(N130="zákl. přenesená",J130,0)</f>
        <v>0</v>
      </c>
      <c r="BH130" s="197">
        <f t="shared" ref="BH130:BH143" si="7">IF(N130="sníž. přenesená",J130,0)</f>
        <v>0</v>
      </c>
      <c r="BI130" s="197">
        <f t="shared" ref="BI130:BI143" si="8">IF(N130="nulová",J130,0)</f>
        <v>0</v>
      </c>
      <c r="BJ130" s="14" t="s">
        <v>85</v>
      </c>
      <c r="BK130" s="197">
        <f t="shared" ref="BK130:BK143" si="9">ROUND(I130*H130,2)</f>
        <v>0</v>
      </c>
      <c r="BL130" s="14" t="s">
        <v>133</v>
      </c>
      <c r="BM130" s="196" t="s">
        <v>616</v>
      </c>
    </row>
    <row r="131" spans="1:65" s="2" customFormat="1" ht="37.799999999999997" customHeight="1">
      <c r="A131" s="31"/>
      <c r="B131" s="32"/>
      <c r="C131" s="198" t="s">
        <v>87</v>
      </c>
      <c r="D131" s="198" t="s">
        <v>231</v>
      </c>
      <c r="E131" s="199" t="s">
        <v>617</v>
      </c>
      <c r="F131" s="200" t="s">
        <v>618</v>
      </c>
      <c r="G131" s="201" t="s">
        <v>263</v>
      </c>
      <c r="H131" s="202">
        <v>4</v>
      </c>
      <c r="I131" s="203"/>
      <c r="J131" s="204">
        <f t="shared" si="0"/>
        <v>0</v>
      </c>
      <c r="K131" s="205"/>
      <c r="L131" s="206"/>
      <c r="M131" s="207" t="s">
        <v>1</v>
      </c>
      <c r="N131" s="208" t="s">
        <v>42</v>
      </c>
      <c r="O131" s="68"/>
      <c r="P131" s="194">
        <f t="shared" si="1"/>
        <v>0</v>
      </c>
      <c r="Q131" s="194">
        <v>0</v>
      </c>
      <c r="R131" s="194">
        <f t="shared" si="2"/>
        <v>0</v>
      </c>
      <c r="S131" s="194">
        <v>0</v>
      </c>
      <c r="T131" s="195">
        <f t="shared" si="3"/>
        <v>0</v>
      </c>
      <c r="U131" s="31"/>
      <c r="V131" s="31"/>
      <c r="W131" s="31"/>
      <c r="X131" s="31"/>
      <c r="Y131" s="31"/>
      <c r="Z131" s="31"/>
      <c r="AA131" s="31"/>
      <c r="AB131" s="31"/>
      <c r="AC131" s="31"/>
      <c r="AD131" s="31"/>
      <c r="AE131" s="31"/>
      <c r="AR131" s="196" t="s">
        <v>234</v>
      </c>
      <c r="AT131" s="196" t="s">
        <v>231</v>
      </c>
      <c r="AU131" s="196" t="s">
        <v>87</v>
      </c>
      <c r="AY131" s="14" t="s">
        <v>126</v>
      </c>
      <c r="BE131" s="197">
        <f t="shared" si="4"/>
        <v>0</v>
      </c>
      <c r="BF131" s="197">
        <f t="shared" si="5"/>
        <v>0</v>
      </c>
      <c r="BG131" s="197">
        <f t="shared" si="6"/>
        <v>0</v>
      </c>
      <c r="BH131" s="197">
        <f t="shared" si="7"/>
        <v>0</v>
      </c>
      <c r="BI131" s="197">
        <f t="shared" si="8"/>
        <v>0</v>
      </c>
      <c r="BJ131" s="14" t="s">
        <v>85</v>
      </c>
      <c r="BK131" s="197">
        <f t="shared" si="9"/>
        <v>0</v>
      </c>
      <c r="BL131" s="14" t="s">
        <v>133</v>
      </c>
      <c r="BM131" s="196" t="s">
        <v>619</v>
      </c>
    </row>
    <row r="132" spans="1:65" s="2" customFormat="1" ht="24.15" customHeight="1">
      <c r="A132" s="31"/>
      <c r="B132" s="32"/>
      <c r="C132" s="184" t="s">
        <v>620</v>
      </c>
      <c r="D132" s="184" t="s">
        <v>129</v>
      </c>
      <c r="E132" s="185" t="s">
        <v>621</v>
      </c>
      <c r="F132" s="186" t="s">
        <v>622</v>
      </c>
      <c r="G132" s="187" t="s">
        <v>263</v>
      </c>
      <c r="H132" s="188">
        <v>5</v>
      </c>
      <c r="I132" s="189"/>
      <c r="J132" s="190">
        <f t="shared" si="0"/>
        <v>0</v>
      </c>
      <c r="K132" s="191"/>
      <c r="L132" s="36"/>
      <c r="M132" s="192" t="s">
        <v>1</v>
      </c>
      <c r="N132" s="193" t="s">
        <v>42</v>
      </c>
      <c r="O132" s="68"/>
      <c r="P132" s="194">
        <f t="shared" si="1"/>
        <v>0</v>
      </c>
      <c r="Q132" s="194">
        <v>0</v>
      </c>
      <c r="R132" s="194">
        <f t="shared" si="2"/>
        <v>0</v>
      </c>
      <c r="S132" s="194">
        <v>0</v>
      </c>
      <c r="T132" s="195">
        <f t="shared" si="3"/>
        <v>0</v>
      </c>
      <c r="U132" s="31"/>
      <c r="V132" s="31"/>
      <c r="W132" s="31"/>
      <c r="X132" s="31"/>
      <c r="Y132" s="31"/>
      <c r="Z132" s="31"/>
      <c r="AA132" s="31"/>
      <c r="AB132" s="31"/>
      <c r="AC132" s="31"/>
      <c r="AD132" s="31"/>
      <c r="AE132" s="31"/>
      <c r="AR132" s="196" t="s">
        <v>133</v>
      </c>
      <c r="AT132" s="196" t="s">
        <v>129</v>
      </c>
      <c r="AU132" s="196" t="s">
        <v>87</v>
      </c>
      <c r="AY132" s="14" t="s">
        <v>126</v>
      </c>
      <c r="BE132" s="197">
        <f t="shared" si="4"/>
        <v>0</v>
      </c>
      <c r="BF132" s="197">
        <f t="shared" si="5"/>
        <v>0</v>
      </c>
      <c r="BG132" s="197">
        <f t="shared" si="6"/>
        <v>0</v>
      </c>
      <c r="BH132" s="197">
        <f t="shared" si="7"/>
        <v>0</v>
      </c>
      <c r="BI132" s="197">
        <f t="shared" si="8"/>
        <v>0</v>
      </c>
      <c r="BJ132" s="14" t="s">
        <v>85</v>
      </c>
      <c r="BK132" s="197">
        <f t="shared" si="9"/>
        <v>0</v>
      </c>
      <c r="BL132" s="14" t="s">
        <v>133</v>
      </c>
      <c r="BM132" s="196" t="s">
        <v>623</v>
      </c>
    </row>
    <row r="133" spans="1:65" s="2" customFormat="1" ht="16.5" customHeight="1">
      <c r="A133" s="31"/>
      <c r="B133" s="32"/>
      <c r="C133" s="198" t="s">
        <v>133</v>
      </c>
      <c r="D133" s="198" t="s">
        <v>231</v>
      </c>
      <c r="E133" s="199" t="s">
        <v>624</v>
      </c>
      <c r="F133" s="200" t="s">
        <v>625</v>
      </c>
      <c r="G133" s="201" t="s">
        <v>263</v>
      </c>
      <c r="H133" s="202">
        <v>5</v>
      </c>
      <c r="I133" s="203"/>
      <c r="J133" s="204">
        <f t="shared" si="0"/>
        <v>0</v>
      </c>
      <c r="K133" s="205"/>
      <c r="L133" s="206"/>
      <c r="M133" s="207" t="s">
        <v>1</v>
      </c>
      <c r="N133" s="208" t="s">
        <v>42</v>
      </c>
      <c r="O133" s="68"/>
      <c r="P133" s="194">
        <f t="shared" si="1"/>
        <v>0</v>
      </c>
      <c r="Q133" s="194">
        <v>5.6599999999999998E-2</v>
      </c>
      <c r="R133" s="194">
        <f t="shared" si="2"/>
        <v>0.28299999999999997</v>
      </c>
      <c r="S133" s="194">
        <v>0</v>
      </c>
      <c r="T133" s="195">
        <f t="shared" si="3"/>
        <v>0</v>
      </c>
      <c r="U133" s="31"/>
      <c r="V133" s="31"/>
      <c r="W133" s="31"/>
      <c r="X133" s="31"/>
      <c r="Y133" s="31"/>
      <c r="Z133" s="31"/>
      <c r="AA133" s="31"/>
      <c r="AB133" s="31"/>
      <c r="AC133" s="31"/>
      <c r="AD133" s="31"/>
      <c r="AE133" s="31"/>
      <c r="AR133" s="196" t="s">
        <v>234</v>
      </c>
      <c r="AT133" s="196" t="s">
        <v>231</v>
      </c>
      <c r="AU133" s="196" t="s">
        <v>87</v>
      </c>
      <c r="AY133" s="14" t="s">
        <v>126</v>
      </c>
      <c r="BE133" s="197">
        <f t="shared" si="4"/>
        <v>0</v>
      </c>
      <c r="BF133" s="197">
        <f t="shared" si="5"/>
        <v>0</v>
      </c>
      <c r="BG133" s="197">
        <f t="shared" si="6"/>
        <v>0</v>
      </c>
      <c r="BH133" s="197">
        <f t="shared" si="7"/>
        <v>0</v>
      </c>
      <c r="BI133" s="197">
        <f t="shared" si="8"/>
        <v>0</v>
      </c>
      <c r="BJ133" s="14" t="s">
        <v>85</v>
      </c>
      <c r="BK133" s="197">
        <f t="shared" si="9"/>
        <v>0</v>
      </c>
      <c r="BL133" s="14" t="s">
        <v>133</v>
      </c>
      <c r="BM133" s="196" t="s">
        <v>626</v>
      </c>
    </row>
    <row r="134" spans="1:65" s="2" customFormat="1" ht="24.15" customHeight="1">
      <c r="A134" s="31"/>
      <c r="B134" s="32"/>
      <c r="C134" s="184" t="s">
        <v>627</v>
      </c>
      <c r="D134" s="184" t="s">
        <v>129</v>
      </c>
      <c r="E134" s="185" t="s">
        <v>628</v>
      </c>
      <c r="F134" s="186" t="s">
        <v>629</v>
      </c>
      <c r="G134" s="187" t="s">
        <v>263</v>
      </c>
      <c r="H134" s="188">
        <v>7</v>
      </c>
      <c r="I134" s="189"/>
      <c r="J134" s="190">
        <f t="shared" si="0"/>
        <v>0</v>
      </c>
      <c r="K134" s="191"/>
      <c r="L134" s="36"/>
      <c r="M134" s="192" t="s">
        <v>1</v>
      </c>
      <c r="N134" s="193" t="s">
        <v>42</v>
      </c>
      <c r="O134" s="68"/>
      <c r="P134" s="194">
        <f t="shared" si="1"/>
        <v>0</v>
      </c>
      <c r="Q134" s="194">
        <v>0</v>
      </c>
      <c r="R134" s="194">
        <f t="shared" si="2"/>
        <v>0</v>
      </c>
      <c r="S134" s="194">
        <v>0</v>
      </c>
      <c r="T134" s="195">
        <f t="shared" si="3"/>
        <v>0</v>
      </c>
      <c r="U134" s="31"/>
      <c r="V134" s="31"/>
      <c r="W134" s="31"/>
      <c r="X134" s="31"/>
      <c r="Y134" s="31"/>
      <c r="Z134" s="31"/>
      <c r="AA134" s="31"/>
      <c r="AB134" s="31"/>
      <c r="AC134" s="31"/>
      <c r="AD134" s="31"/>
      <c r="AE134" s="31"/>
      <c r="AR134" s="196" t="s">
        <v>133</v>
      </c>
      <c r="AT134" s="196" t="s">
        <v>129</v>
      </c>
      <c r="AU134" s="196" t="s">
        <v>87</v>
      </c>
      <c r="AY134" s="14" t="s">
        <v>126</v>
      </c>
      <c r="BE134" s="197">
        <f t="shared" si="4"/>
        <v>0</v>
      </c>
      <c r="BF134" s="197">
        <f t="shared" si="5"/>
        <v>0</v>
      </c>
      <c r="BG134" s="197">
        <f t="shared" si="6"/>
        <v>0</v>
      </c>
      <c r="BH134" s="197">
        <f t="shared" si="7"/>
        <v>0</v>
      </c>
      <c r="BI134" s="197">
        <f t="shared" si="8"/>
        <v>0</v>
      </c>
      <c r="BJ134" s="14" t="s">
        <v>85</v>
      </c>
      <c r="BK134" s="197">
        <f t="shared" si="9"/>
        <v>0</v>
      </c>
      <c r="BL134" s="14" t="s">
        <v>133</v>
      </c>
      <c r="BM134" s="196" t="s">
        <v>630</v>
      </c>
    </row>
    <row r="135" spans="1:65" s="2" customFormat="1" ht="21.75" customHeight="1">
      <c r="A135" s="31"/>
      <c r="B135" s="32"/>
      <c r="C135" s="198" t="s">
        <v>422</v>
      </c>
      <c r="D135" s="198" t="s">
        <v>231</v>
      </c>
      <c r="E135" s="199" t="s">
        <v>631</v>
      </c>
      <c r="F135" s="200" t="s">
        <v>632</v>
      </c>
      <c r="G135" s="201" t="s">
        <v>263</v>
      </c>
      <c r="H135" s="202">
        <v>7</v>
      </c>
      <c r="I135" s="203"/>
      <c r="J135" s="204">
        <f t="shared" si="0"/>
        <v>0</v>
      </c>
      <c r="K135" s="205"/>
      <c r="L135" s="206"/>
      <c r="M135" s="207" t="s">
        <v>1</v>
      </c>
      <c r="N135" s="208" t="s">
        <v>42</v>
      </c>
      <c r="O135" s="68"/>
      <c r="P135" s="194">
        <f t="shared" si="1"/>
        <v>0</v>
      </c>
      <c r="Q135" s="194">
        <v>0.34499999999999997</v>
      </c>
      <c r="R135" s="194">
        <f t="shared" si="2"/>
        <v>2.415</v>
      </c>
      <c r="S135" s="194">
        <v>0</v>
      </c>
      <c r="T135" s="195">
        <f t="shared" si="3"/>
        <v>0</v>
      </c>
      <c r="U135" s="31"/>
      <c r="V135" s="31"/>
      <c r="W135" s="31"/>
      <c r="X135" s="31"/>
      <c r="Y135" s="31"/>
      <c r="Z135" s="31"/>
      <c r="AA135" s="31"/>
      <c r="AB135" s="31"/>
      <c r="AC135" s="31"/>
      <c r="AD135" s="31"/>
      <c r="AE135" s="31"/>
      <c r="AR135" s="196" t="s">
        <v>234</v>
      </c>
      <c r="AT135" s="196" t="s">
        <v>231</v>
      </c>
      <c r="AU135" s="196" t="s">
        <v>87</v>
      </c>
      <c r="AY135" s="14" t="s">
        <v>126</v>
      </c>
      <c r="BE135" s="197">
        <f t="shared" si="4"/>
        <v>0</v>
      </c>
      <c r="BF135" s="197">
        <f t="shared" si="5"/>
        <v>0</v>
      </c>
      <c r="BG135" s="197">
        <f t="shared" si="6"/>
        <v>0</v>
      </c>
      <c r="BH135" s="197">
        <f t="shared" si="7"/>
        <v>0</v>
      </c>
      <c r="BI135" s="197">
        <f t="shared" si="8"/>
        <v>0</v>
      </c>
      <c r="BJ135" s="14" t="s">
        <v>85</v>
      </c>
      <c r="BK135" s="197">
        <f t="shared" si="9"/>
        <v>0</v>
      </c>
      <c r="BL135" s="14" t="s">
        <v>133</v>
      </c>
      <c r="BM135" s="196" t="s">
        <v>633</v>
      </c>
    </row>
    <row r="136" spans="1:65" s="2" customFormat="1" ht="16.5" customHeight="1">
      <c r="A136" s="31"/>
      <c r="B136" s="32"/>
      <c r="C136" s="184" t="s">
        <v>634</v>
      </c>
      <c r="D136" s="184" t="s">
        <v>129</v>
      </c>
      <c r="E136" s="185" t="s">
        <v>635</v>
      </c>
      <c r="F136" s="186" t="s">
        <v>636</v>
      </c>
      <c r="G136" s="187" t="s">
        <v>263</v>
      </c>
      <c r="H136" s="188">
        <v>2</v>
      </c>
      <c r="I136" s="189"/>
      <c r="J136" s="190">
        <f t="shared" si="0"/>
        <v>0</v>
      </c>
      <c r="K136" s="191"/>
      <c r="L136" s="36"/>
      <c r="M136" s="192" t="s">
        <v>1</v>
      </c>
      <c r="N136" s="193" t="s">
        <v>42</v>
      </c>
      <c r="O136" s="68"/>
      <c r="P136" s="194">
        <f t="shared" si="1"/>
        <v>0</v>
      </c>
      <c r="Q136" s="194">
        <v>0.35743999999999998</v>
      </c>
      <c r="R136" s="194">
        <f t="shared" si="2"/>
        <v>0.71487999999999996</v>
      </c>
      <c r="S136" s="194">
        <v>0</v>
      </c>
      <c r="T136" s="195">
        <f t="shared" si="3"/>
        <v>0</v>
      </c>
      <c r="U136" s="31"/>
      <c r="V136" s="31"/>
      <c r="W136" s="31"/>
      <c r="X136" s="31"/>
      <c r="Y136" s="31"/>
      <c r="Z136" s="31"/>
      <c r="AA136" s="31"/>
      <c r="AB136" s="31"/>
      <c r="AC136" s="31"/>
      <c r="AD136" s="31"/>
      <c r="AE136" s="31"/>
      <c r="AR136" s="196" t="s">
        <v>133</v>
      </c>
      <c r="AT136" s="196" t="s">
        <v>129</v>
      </c>
      <c r="AU136" s="196" t="s">
        <v>87</v>
      </c>
      <c r="AY136" s="14" t="s">
        <v>126</v>
      </c>
      <c r="BE136" s="197">
        <f t="shared" si="4"/>
        <v>0</v>
      </c>
      <c r="BF136" s="197">
        <f t="shared" si="5"/>
        <v>0</v>
      </c>
      <c r="BG136" s="197">
        <f t="shared" si="6"/>
        <v>0</v>
      </c>
      <c r="BH136" s="197">
        <f t="shared" si="7"/>
        <v>0</v>
      </c>
      <c r="BI136" s="197">
        <f t="shared" si="8"/>
        <v>0</v>
      </c>
      <c r="BJ136" s="14" t="s">
        <v>85</v>
      </c>
      <c r="BK136" s="197">
        <f t="shared" si="9"/>
        <v>0</v>
      </c>
      <c r="BL136" s="14" t="s">
        <v>133</v>
      </c>
      <c r="BM136" s="196" t="s">
        <v>637</v>
      </c>
    </row>
    <row r="137" spans="1:65" s="2" customFormat="1" ht="24.15" customHeight="1">
      <c r="A137" s="31"/>
      <c r="B137" s="32"/>
      <c r="C137" s="198" t="s">
        <v>234</v>
      </c>
      <c r="D137" s="198" t="s">
        <v>231</v>
      </c>
      <c r="E137" s="199" t="s">
        <v>638</v>
      </c>
      <c r="F137" s="200" t="s">
        <v>639</v>
      </c>
      <c r="G137" s="201" t="s">
        <v>263</v>
      </c>
      <c r="H137" s="202">
        <v>2</v>
      </c>
      <c r="I137" s="203"/>
      <c r="J137" s="204">
        <f t="shared" si="0"/>
        <v>0</v>
      </c>
      <c r="K137" s="205"/>
      <c r="L137" s="206"/>
      <c r="M137" s="207" t="s">
        <v>1</v>
      </c>
      <c r="N137" s="208" t="s">
        <v>42</v>
      </c>
      <c r="O137" s="68"/>
      <c r="P137" s="194">
        <f t="shared" si="1"/>
        <v>0</v>
      </c>
      <c r="Q137" s="194">
        <v>5.6599999999999998E-2</v>
      </c>
      <c r="R137" s="194">
        <f t="shared" si="2"/>
        <v>0.1132</v>
      </c>
      <c r="S137" s="194">
        <v>0</v>
      </c>
      <c r="T137" s="195">
        <f t="shared" si="3"/>
        <v>0</v>
      </c>
      <c r="U137" s="31"/>
      <c r="V137" s="31"/>
      <c r="W137" s="31"/>
      <c r="X137" s="31"/>
      <c r="Y137" s="31"/>
      <c r="Z137" s="31"/>
      <c r="AA137" s="31"/>
      <c r="AB137" s="31"/>
      <c r="AC137" s="31"/>
      <c r="AD137" s="31"/>
      <c r="AE137" s="31"/>
      <c r="AR137" s="196" t="s">
        <v>234</v>
      </c>
      <c r="AT137" s="196" t="s">
        <v>231</v>
      </c>
      <c r="AU137" s="196" t="s">
        <v>87</v>
      </c>
      <c r="AY137" s="14" t="s">
        <v>126</v>
      </c>
      <c r="BE137" s="197">
        <f t="shared" si="4"/>
        <v>0</v>
      </c>
      <c r="BF137" s="197">
        <f t="shared" si="5"/>
        <v>0</v>
      </c>
      <c r="BG137" s="197">
        <f t="shared" si="6"/>
        <v>0</v>
      </c>
      <c r="BH137" s="197">
        <f t="shared" si="7"/>
        <v>0</v>
      </c>
      <c r="BI137" s="197">
        <f t="shared" si="8"/>
        <v>0</v>
      </c>
      <c r="BJ137" s="14" t="s">
        <v>85</v>
      </c>
      <c r="BK137" s="197">
        <f t="shared" si="9"/>
        <v>0</v>
      </c>
      <c r="BL137" s="14" t="s">
        <v>133</v>
      </c>
      <c r="BM137" s="196" t="s">
        <v>640</v>
      </c>
    </row>
    <row r="138" spans="1:65" s="2" customFormat="1" ht="24.15" customHeight="1">
      <c r="A138" s="31"/>
      <c r="B138" s="32"/>
      <c r="C138" s="184" t="s">
        <v>641</v>
      </c>
      <c r="D138" s="184" t="s">
        <v>129</v>
      </c>
      <c r="E138" s="185" t="s">
        <v>642</v>
      </c>
      <c r="F138" s="186" t="s">
        <v>643</v>
      </c>
      <c r="G138" s="187" t="s">
        <v>263</v>
      </c>
      <c r="H138" s="188">
        <v>1</v>
      </c>
      <c r="I138" s="189"/>
      <c r="J138" s="190">
        <f t="shared" si="0"/>
        <v>0</v>
      </c>
      <c r="K138" s="191"/>
      <c r="L138" s="36"/>
      <c r="M138" s="192" t="s">
        <v>1</v>
      </c>
      <c r="N138" s="193" t="s">
        <v>42</v>
      </c>
      <c r="O138" s="68"/>
      <c r="P138" s="194">
        <f t="shared" si="1"/>
        <v>0</v>
      </c>
      <c r="Q138" s="194">
        <v>1.1999999999999999E-3</v>
      </c>
      <c r="R138" s="194">
        <f t="shared" si="2"/>
        <v>1.1999999999999999E-3</v>
      </c>
      <c r="S138" s="194">
        <v>0</v>
      </c>
      <c r="T138" s="195">
        <f t="shared" si="3"/>
        <v>0</v>
      </c>
      <c r="U138" s="31"/>
      <c r="V138" s="31"/>
      <c r="W138" s="31"/>
      <c r="X138" s="31"/>
      <c r="Y138" s="31"/>
      <c r="Z138" s="31"/>
      <c r="AA138" s="31"/>
      <c r="AB138" s="31"/>
      <c r="AC138" s="31"/>
      <c r="AD138" s="31"/>
      <c r="AE138" s="31"/>
      <c r="AR138" s="196" t="s">
        <v>133</v>
      </c>
      <c r="AT138" s="196" t="s">
        <v>129</v>
      </c>
      <c r="AU138" s="196" t="s">
        <v>87</v>
      </c>
      <c r="AY138" s="14" t="s">
        <v>126</v>
      </c>
      <c r="BE138" s="197">
        <f t="shared" si="4"/>
        <v>0</v>
      </c>
      <c r="BF138" s="197">
        <f t="shared" si="5"/>
        <v>0</v>
      </c>
      <c r="BG138" s="197">
        <f t="shared" si="6"/>
        <v>0</v>
      </c>
      <c r="BH138" s="197">
        <f t="shared" si="7"/>
        <v>0</v>
      </c>
      <c r="BI138" s="197">
        <f t="shared" si="8"/>
        <v>0</v>
      </c>
      <c r="BJ138" s="14" t="s">
        <v>85</v>
      </c>
      <c r="BK138" s="197">
        <f t="shared" si="9"/>
        <v>0</v>
      </c>
      <c r="BL138" s="14" t="s">
        <v>133</v>
      </c>
      <c r="BM138" s="196" t="s">
        <v>644</v>
      </c>
    </row>
    <row r="139" spans="1:65" s="2" customFormat="1" ht="21.75" customHeight="1">
      <c r="A139" s="31"/>
      <c r="B139" s="32"/>
      <c r="C139" s="198" t="s">
        <v>645</v>
      </c>
      <c r="D139" s="198" t="s">
        <v>231</v>
      </c>
      <c r="E139" s="199" t="s">
        <v>646</v>
      </c>
      <c r="F139" s="200" t="s">
        <v>647</v>
      </c>
      <c r="G139" s="201" t="s">
        <v>263</v>
      </c>
      <c r="H139" s="202">
        <v>1</v>
      </c>
      <c r="I139" s="203"/>
      <c r="J139" s="204">
        <f t="shared" si="0"/>
        <v>0</v>
      </c>
      <c r="K139" s="205"/>
      <c r="L139" s="206"/>
      <c r="M139" s="207" t="s">
        <v>1</v>
      </c>
      <c r="N139" s="208" t="s">
        <v>42</v>
      </c>
      <c r="O139" s="68"/>
      <c r="P139" s="194">
        <f t="shared" si="1"/>
        <v>0</v>
      </c>
      <c r="Q139" s="194">
        <v>0.02</v>
      </c>
      <c r="R139" s="194">
        <f t="shared" si="2"/>
        <v>0.02</v>
      </c>
      <c r="S139" s="194">
        <v>0</v>
      </c>
      <c r="T139" s="195">
        <f t="shared" si="3"/>
        <v>0</v>
      </c>
      <c r="U139" s="31"/>
      <c r="V139" s="31"/>
      <c r="W139" s="31"/>
      <c r="X139" s="31"/>
      <c r="Y139" s="31"/>
      <c r="Z139" s="31"/>
      <c r="AA139" s="31"/>
      <c r="AB139" s="31"/>
      <c r="AC139" s="31"/>
      <c r="AD139" s="31"/>
      <c r="AE139" s="31"/>
      <c r="AR139" s="196" t="s">
        <v>234</v>
      </c>
      <c r="AT139" s="196" t="s">
        <v>231</v>
      </c>
      <c r="AU139" s="196" t="s">
        <v>87</v>
      </c>
      <c r="AY139" s="14" t="s">
        <v>126</v>
      </c>
      <c r="BE139" s="197">
        <f t="shared" si="4"/>
        <v>0</v>
      </c>
      <c r="BF139" s="197">
        <f t="shared" si="5"/>
        <v>0</v>
      </c>
      <c r="BG139" s="197">
        <f t="shared" si="6"/>
        <v>0</v>
      </c>
      <c r="BH139" s="197">
        <f t="shared" si="7"/>
        <v>0</v>
      </c>
      <c r="BI139" s="197">
        <f t="shared" si="8"/>
        <v>0</v>
      </c>
      <c r="BJ139" s="14" t="s">
        <v>85</v>
      </c>
      <c r="BK139" s="197">
        <f t="shared" si="9"/>
        <v>0</v>
      </c>
      <c r="BL139" s="14" t="s">
        <v>133</v>
      </c>
      <c r="BM139" s="196" t="s">
        <v>648</v>
      </c>
    </row>
    <row r="140" spans="1:65" s="2" customFormat="1" ht="24.15" customHeight="1">
      <c r="A140" s="31"/>
      <c r="B140" s="32"/>
      <c r="C140" s="184" t="s">
        <v>8</v>
      </c>
      <c r="D140" s="184" t="s">
        <v>129</v>
      </c>
      <c r="E140" s="185" t="s">
        <v>649</v>
      </c>
      <c r="F140" s="186" t="s">
        <v>650</v>
      </c>
      <c r="G140" s="187" t="s">
        <v>651</v>
      </c>
      <c r="H140" s="188">
        <v>1</v>
      </c>
      <c r="I140" s="189"/>
      <c r="J140" s="190">
        <f t="shared" si="0"/>
        <v>0</v>
      </c>
      <c r="K140" s="191"/>
      <c r="L140" s="36"/>
      <c r="M140" s="192" t="s">
        <v>1</v>
      </c>
      <c r="N140" s="193" t="s">
        <v>42</v>
      </c>
      <c r="O140" s="68"/>
      <c r="P140" s="194">
        <f t="shared" si="1"/>
        <v>0</v>
      </c>
      <c r="Q140" s="194">
        <v>1.1999999999999999E-3</v>
      </c>
      <c r="R140" s="194">
        <f t="shared" si="2"/>
        <v>1.1999999999999999E-3</v>
      </c>
      <c r="S140" s="194">
        <v>0</v>
      </c>
      <c r="T140" s="195">
        <f t="shared" si="3"/>
        <v>0</v>
      </c>
      <c r="U140" s="31"/>
      <c r="V140" s="31"/>
      <c r="W140" s="31"/>
      <c r="X140" s="31"/>
      <c r="Y140" s="31"/>
      <c r="Z140" s="31"/>
      <c r="AA140" s="31"/>
      <c r="AB140" s="31"/>
      <c r="AC140" s="31"/>
      <c r="AD140" s="31"/>
      <c r="AE140" s="31"/>
      <c r="AR140" s="196" t="s">
        <v>133</v>
      </c>
      <c r="AT140" s="196" t="s">
        <v>129</v>
      </c>
      <c r="AU140" s="196" t="s">
        <v>87</v>
      </c>
      <c r="AY140" s="14" t="s">
        <v>126</v>
      </c>
      <c r="BE140" s="197">
        <f t="shared" si="4"/>
        <v>0</v>
      </c>
      <c r="BF140" s="197">
        <f t="shared" si="5"/>
        <v>0</v>
      </c>
      <c r="BG140" s="197">
        <f t="shared" si="6"/>
        <v>0</v>
      </c>
      <c r="BH140" s="197">
        <f t="shared" si="7"/>
        <v>0</v>
      </c>
      <c r="BI140" s="197">
        <f t="shared" si="8"/>
        <v>0</v>
      </c>
      <c r="BJ140" s="14" t="s">
        <v>85</v>
      </c>
      <c r="BK140" s="197">
        <f t="shared" si="9"/>
        <v>0</v>
      </c>
      <c r="BL140" s="14" t="s">
        <v>133</v>
      </c>
      <c r="BM140" s="196" t="s">
        <v>652</v>
      </c>
    </row>
    <row r="141" spans="1:65" s="2" customFormat="1" ht="21.75" customHeight="1">
      <c r="A141" s="31"/>
      <c r="B141" s="32"/>
      <c r="C141" s="184" t="s">
        <v>653</v>
      </c>
      <c r="D141" s="184" t="s">
        <v>129</v>
      </c>
      <c r="E141" s="185" t="s">
        <v>654</v>
      </c>
      <c r="F141" s="186" t="s">
        <v>655</v>
      </c>
      <c r="G141" s="187" t="s">
        <v>263</v>
      </c>
      <c r="H141" s="188">
        <v>20</v>
      </c>
      <c r="I141" s="189"/>
      <c r="J141" s="190">
        <f t="shared" si="0"/>
        <v>0</v>
      </c>
      <c r="K141" s="191"/>
      <c r="L141" s="36"/>
      <c r="M141" s="192" t="s">
        <v>1</v>
      </c>
      <c r="N141" s="193" t="s">
        <v>42</v>
      </c>
      <c r="O141" s="68"/>
      <c r="P141" s="194">
        <f t="shared" si="1"/>
        <v>0</v>
      </c>
      <c r="Q141" s="194">
        <v>6.9999999999999994E-5</v>
      </c>
      <c r="R141" s="194">
        <f t="shared" si="2"/>
        <v>1.3999999999999998E-3</v>
      </c>
      <c r="S141" s="194">
        <v>0</v>
      </c>
      <c r="T141" s="195">
        <f t="shared" si="3"/>
        <v>0</v>
      </c>
      <c r="U141" s="31"/>
      <c r="V141" s="31"/>
      <c r="W141" s="31"/>
      <c r="X141" s="31"/>
      <c r="Y141" s="31"/>
      <c r="Z141" s="31"/>
      <c r="AA141" s="31"/>
      <c r="AB141" s="31"/>
      <c r="AC141" s="31"/>
      <c r="AD141" s="31"/>
      <c r="AE141" s="31"/>
      <c r="AR141" s="196" t="s">
        <v>133</v>
      </c>
      <c r="AT141" s="196" t="s">
        <v>129</v>
      </c>
      <c r="AU141" s="196" t="s">
        <v>87</v>
      </c>
      <c r="AY141" s="14" t="s">
        <v>126</v>
      </c>
      <c r="BE141" s="197">
        <f t="shared" si="4"/>
        <v>0</v>
      </c>
      <c r="BF141" s="197">
        <f t="shared" si="5"/>
        <v>0</v>
      </c>
      <c r="BG141" s="197">
        <f t="shared" si="6"/>
        <v>0</v>
      </c>
      <c r="BH141" s="197">
        <f t="shared" si="7"/>
        <v>0</v>
      </c>
      <c r="BI141" s="197">
        <f t="shared" si="8"/>
        <v>0</v>
      </c>
      <c r="BJ141" s="14" t="s">
        <v>85</v>
      </c>
      <c r="BK141" s="197">
        <f t="shared" si="9"/>
        <v>0</v>
      </c>
      <c r="BL141" s="14" t="s">
        <v>133</v>
      </c>
      <c r="BM141" s="196" t="s">
        <v>656</v>
      </c>
    </row>
    <row r="142" spans="1:65" s="2" customFormat="1" ht="21.75" customHeight="1">
      <c r="A142" s="31"/>
      <c r="B142" s="32"/>
      <c r="C142" s="184" t="s">
        <v>657</v>
      </c>
      <c r="D142" s="184" t="s">
        <v>129</v>
      </c>
      <c r="E142" s="185" t="s">
        <v>658</v>
      </c>
      <c r="F142" s="186" t="s">
        <v>659</v>
      </c>
      <c r="G142" s="187" t="s">
        <v>263</v>
      </c>
      <c r="H142" s="188">
        <v>28</v>
      </c>
      <c r="I142" s="189"/>
      <c r="J142" s="190">
        <f t="shared" si="0"/>
        <v>0</v>
      </c>
      <c r="K142" s="191"/>
      <c r="L142" s="36"/>
      <c r="M142" s="192" t="s">
        <v>1</v>
      </c>
      <c r="N142" s="193" t="s">
        <v>42</v>
      </c>
      <c r="O142" s="68"/>
      <c r="P142" s="194">
        <f t="shared" si="1"/>
        <v>0</v>
      </c>
      <c r="Q142" s="194">
        <v>1E-4</v>
      </c>
      <c r="R142" s="194">
        <f t="shared" si="2"/>
        <v>2.8E-3</v>
      </c>
      <c r="S142" s="194">
        <v>0</v>
      </c>
      <c r="T142" s="195">
        <f t="shared" si="3"/>
        <v>0</v>
      </c>
      <c r="U142" s="31"/>
      <c r="V142" s="31"/>
      <c r="W142" s="31"/>
      <c r="X142" s="31"/>
      <c r="Y142" s="31"/>
      <c r="Z142" s="31"/>
      <c r="AA142" s="31"/>
      <c r="AB142" s="31"/>
      <c r="AC142" s="31"/>
      <c r="AD142" s="31"/>
      <c r="AE142" s="31"/>
      <c r="AR142" s="196" t="s">
        <v>133</v>
      </c>
      <c r="AT142" s="196" t="s">
        <v>129</v>
      </c>
      <c r="AU142" s="196" t="s">
        <v>87</v>
      </c>
      <c r="AY142" s="14" t="s">
        <v>126</v>
      </c>
      <c r="BE142" s="197">
        <f t="shared" si="4"/>
        <v>0</v>
      </c>
      <c r="BF142" s="197">
        <f t="shared" si="5"/>
        <v>0</v>
      </c>
      <c r="BG142" s="197">
        <f t="shared" si="6"/>
        <v>0</v>
      </c>
      <c r="BH142" s="197">
        <f t="shared" si="7"/>
        <v>0</v>
      </c>
      <c r="BI142" s="197">
        <f t="shared" si="8"/>
        <v>0</v>
      </c>
      <c r="BJ142" s="14" t="s">
        <v>85</v>
      </c>
      <c r="BK142" s="197">
        <f t="shared" si="9"/>
        <v>0</v>
      </c>
      <c r="BL142" s="14" t="s">
        <v>133</v>
      </c>
      <c r="BM142" s="196" t="s">
        <v>660</v>
      </c>
    </row>
    <row r="143" spans="1:65" s="2" customFormat="1" ht="21.75" customHeight="1">
      <c r="A143" s="31"/>
      <c r="B143" s="32"/>
      <c r="C143" s="184" t="s">
        <v>7</v>
      </c>
      <c r="D143" s="184" t="s">
        <v>129</v>
      </c>
      <c r="E143" s="185" t="s">
        <v>661</v>
      </c>
      <c r="F143" s="186" t="s">
        <v>662</v>
      </c>
      <c r="G143" s="187" t="s">
        <v>263</v>
      </c>
      <c r="H143" s="188">
        <v>20</v>
      </c>
      <c r="I143" s="189"/>
      <c r="J143" s="190">
        <f t="shared" si="0"/>
        <v>0</v>
      </c>
      <c r="K143" s="191"/>
      <c r="L143" s="36"/>
      <c r="M143" s="192" t="s">
        <v>1</v>
      </c>
      <c r="N143" s="193" t="s">
        <v>42</v>
      </c>
      <c r="O143" s="68"/>
      <c r="P143" s="194">
        <f t="shared" si="1"/>
        <v>0</v>
      </c>
      <c r="Q143" s="194">
        <v>1.7000000000000001E-4</v>
      </c>
      <c r="R143" s="194">
        <f t="shared" si="2"/>
        <v>3.4000000000000002E-3</v>
      </c>
      <c r="S143" s="194">
        <v>0</v>
      </c>
      <c r="T143" s="195">
        <f t="shared" si="3"/>
        <v>0</v>
      </c>
      <c r="U143" s="31"/>
      <c r="V143" s="31"/>
      <c r="W143" s="31"/>
      <c r="X143" s="31"/>
      <c r="Y143" s="31"/>
      <c r="Z143" s="31"/>
      <c r="AA143" s="31"/>
      <c r="AB143" s="31"/>
      <c r="AC143" s="31"/>
      <c r="AD143" s="31"/>
      <c r="AE143" s="31"/>
      <c r="AR143" s="196" t="s">
        <v>133</v>
      </c>
      <c r="AT143" s="196" t="s">
        <v>129</v>
      </c>
      <c r="AU143" s="196" t="s">
        <v>87</v>
      </c>
      <c r="AY143" s="14" t="s">
        <v>126</v>
      </c>
      <c r="BE143" s="197">
        <f t="shared" si="4"/>
        <v>0</v>
      </c>
      <c r="BF143" s="197">
        <f t="shared" si="5"/>
        <v>0</v>
      </c>
      <c r="BG143" s="197">
        <f t="shared" si="6"/>
        <v>0</v>
      </c>
      <c r="BH143" s="197">
        <f t="shared" si="7"/>
        <v>0</v>
      </c>
      <c r="BI143" s="197">
        <f t="shared" si="8"/>
        <v>0</v>
      </c>
      <c r="BJ143" s="14" t="s">
        <v>85</v>
      </c>
      <c r="BK143" s="197">
        <f t="shared" si="9"/>
        <v>0</v>
      </c>
      <c r="BL143" s="14" t="s">
        <v>133</v>
      </c>
      <c r="BM143" s="196" t="s">
        <v>663</v>
      </c>
    </row>
    <row r="144" spans="1:65" s="12" customFormat="1" ht="22.8" customHeight="1">
      <c r="B144" s="168"/>
      <c r="C144" s="169"/>
      <c r="D144" s="170" t="s">
        <v>76</v>
      </c>
      <c r="E144" s="182" t="s">
        <v>282</v>
      </c>
      <c r="F144" s="182" t="s">
        <v>283</v>
      </c>
      <c r="G144" s="169"/>
      <c r="H144" s="169"/>
      <c r="I144" s="172"/>
      <c r="J144" s="183">
        <f>BK144</f>
        <v>0</v>
      </c>
      <c r="K144" s="169"/>
      <c r="L144" s="174"/>
      <c r="M144" s="175"/>
      <c r="N144" s="176"/>
      <c r="O144" s="176"/>
      <c r="P144" s="177">
        <f>SUM(P145:P146)</f>
        <v>0</v>
      </c>
      <c r="Q144" s="176"/>
      <c r="R144" s="177">
        <f>SUM(R145:R146)</f>
        <v>0</v>
      </c>
      <c r="S144" s="176"/>
      <c r="T144" s="178">
        <f>SUM(T145:T146)</f>
        <v>0</v>
      </c>
      <c r="AR144" s="179" t="s">
        <v>85</v>
      </c>
      <c r="AT144" s="180" t="s">
        <v>76</v>
      </c>
      <c r="AU144" s="180" t="s">
        <v>85</v>
      </c>
      <c r="AY144" s="179" t="s">
        <v>126</v>
      </c>
      <c r="BK144" s="181">
        <f>SUM(BK145:BK146)</f>
        <v>0</v>
      </c>
    </row>
    <row r="145" spans="1:65" s="2" customFormat="1" ht="24.15" customHeight="1">
      <c r="A145" s="31"/>
      <c r="B145" s="32"/>
      <c r="C145" s="184" t="s">
        <v>464</v>
      </c>
      <c r="D145" s="184" t="s">
        <v>129</v>
      </c>
      <c r="E145" s="185" t="s">
        <v>664</v>
      </c>
      <c r="F145" s="186" t="s">
        <v>665</v>
      </c>
      <c r="G145" s="187" t="s">
        <v>180</v>
      </c>
      <c r="H145" s="188">
        <v>8.8640000000000008</v>
      </c>
      <c r="I145" s="189"/>
      <c r="J145" s="190">
        <f>ROUND(I145*H145,2)</f>
        <v>0</v>
      </c>
      <c r="K145" s="191"/>
      <c r="L145" s="36"/>
      <c r="M145" s="192" t="s">
        <v>1</v>
      </c>
      <c r="N145" s="193" t="s">
        <v>42</v>
      </c>
      <c r="O145" s="68"/>
      <c r="P145" s="194">
        <f>O145*H145</f>
        <v>0</v>
      </c>
      <c r="Q145" s="194">
        <v>0</v>
      </c>
      <c r="R145" s="194">
        <f>Q145*H145</f>
        <v>0</v>
      </c>
      <c r="S145" s="194">
        <v>0</v>
      </c>
      <c r="T145" s="195">
        <f>S145*H145</f>
        <v>0</v>
      </c>
      <c r="U145" s="31"/>
      <c r="V145" s="31"/>
      <c r="W145" s="31"/>
      <c r="X145" s="31"/>
      <c r="Y145" s="31"/>
      <c r="Z145" s="31"/>
      <c r="AA145" s="31"/>
      <c r="AB145" s="31"/>
      <c r="AC145" s="31"/>
      <c r="AD145" s="31"/>
      <c r="AE145" s="31"/>
      <c r="AR145" s="196" t="s">
        <v>133</v>
      </c>
      <c r="AT145" s="196" t="s">
        <v>129</v>
      </c>
      <c r="AU145" s="196" t="s">
        <v>87</v>
      </c>
      <c r="AY145" s="14" t="s">
        <v>126</v>
      </c>
      <c r="BE145" s="197">
        <f>IF(N145="základní",J145,0)</f>
        <v>0</v>
      </c>
      <c r="BF145" s="197">
        <f>IF(N145="snížená",J145,0)</f>
        <v>0</v>
      </c>
      <c r="BG145" s="197">
        <f>IF(N145="zákl. přenesená",J145,0)</f>
        <v>0</v>
      </c>
      <c r="BH145" s="197">
        <f>IF(N145="sníž. přenesená",J145,0)</f>
        <v>0</v>
      </c>
      <c r="BI145" s="197">
        <f>IF(N145="nulová",J145,0)</f>
        <v>0</v>
      </c>
      <c r="BJ145" s="14" t="s">
        <v>85</v>
      </c>
      <c r="BK145" s="197">
        <f>ROUND(I145*H145,2)</f>
        <v>0</v>
      </c>
      <c r="BL145" s="14" t="s">
        <v>133</v>
      </c>
      <c r="BM145" s="196" t="s">
        <v>666</v>
      </c>
    </row>
    <row r="146" spans="1:65" s="2" customFormat="1" ht="33" customHeight="1">
      <c r="A146" s="31"/>
      <c r="B146" s="32"/>
      <c r="C146" s="184" t="s">
        <v>667</v>
      </c>
      <c r="D146" s="184" t="s">
        <v>129</v>
      </c>
      <c r="E146" s="185" t="s">
        <v>668</v>
      </c>
      <c r="F146" s="186" t="s">
        <v>669</v>
      </c>
      <c r="G146" s="187" t="s">
        <v>180</v>
      </c>
      <c r="H146" s="188">
        <v>8.8640000000000008</v>
      </c>
      <c r="I146" s="189"/>
      <c r="J146" s="190">
        <f>ROUND(I146*H146,2)</f>
        <v>0</v>
      </c>
      <c r="K146" s="191"/>
      <c r="L146" s="36"/>
      <c r="M146" s="192" t="s">
        <v>1</v>
      </c>
      <c r="N146" s="193" t="s">
        <v>42</v>
      </c>
      <c r="O146" s="68"/>
      <c r="P146" s="194">
        <f>O146*H146</f>
        <v>0</v>
      </c>
      <c r="Q146" s="194">
        <v>0</v>
      </c>
      <c r="R146" s="194">
        <f>Q146*H146</f>
        <v>0</v>
      </c>
      <c r="S146" s="194">
        <v>0</v>
      </c>
      <c r="T146" s="195">
        <f>S146*H146</f>
        <v>0</v>
      </c>
      <c r="U146" s="31"/>
      <c r="V146" s="31"/>
      <c r="W146" s="31"/>
      <c r="X146" s="31"/>
      <c r="Y146" s="31"/>
      <c r="Z146" s="31"/>
      <c r="AA146" s="31"/>
      <c r="AB146" s="31"/>
      <c r="AC146" s="31"/>
      <c r="AD146" s="31"/>
      <c r="AE146" s="31"/>
      <c r="AR146" s="196" t="s">
        <v>133</v>
      </c>
      <c r="AT146" s="196" t="s">
        <v>129</v>
      </c>
      <c r="AU146" s="196" t="s">
        <v>87</v>
      </c>
      <c r="AY146" s="14" t="s">
        <v>126</v>
      </c>
      <c r="BE146" s="197">
        <f>IF(N146="základní",J146,0)</f>
        <v>0</v>
      </c>
      <c r="BF146" s="197">
        <f>IF(N146="snížená",J146,0)</f>
        <v>0</v>
      </c>
      <c r="BG146" s="197">
        <f>IF(N146="zákl. přenesená",J146,0)</f>
        <v>0</v>
      </c>
      <c r="BH146" s="197">
        <f>IF(N146="sníž. přenesená",J146,0)</f>
        <v>0</v>
      </c>
      <c r="BI146" s="197">
        <f>IF(N146="nulová",J146,0)</f>
        <v>0</v>
      </c>
      <c r="BJ146" s="14" t="s">
        <v>85</v>
      </c>
      <c r="BK146" s="197">
        <f>ROUND(I146*H146,2)</f>
        <v>0</v>
      </c>
      <c r="BL146" s="14" t="s">
        <v>133</v>
      </c>
      <c r="BM146" s="196" t="s">
        <v>670</v>
      </c>
    </row>
    <row r="147" spans="1:65" s="12" customFormat="1" ht="25.95" customHeight="1">
      <c r="B147" s="168"/>
      <c r="C147" s="169"/>
      <c r="D147" s="170" t="s">
        <v>76</v>
      </c>
      <c r="E147" s="171" t="s">
        <v>671</v>
      </c>
      <c r="F147" s="171" t="s">
        <v>672</v>
      </c>
      <c r="G147" s="169"/>
      <c r="H147" s="169"/>
      <c r="I147" s="172"/>
      <c r="J147" s="173">
        <f>BK147</f>
        <v>0</v>
      </c>
      <c r="K147" s="169"/>
      <c r="L147" s="174"/>
      <c r="M147" s="175"/>
      <c r="N147" s="176"/>
      <c r="O147" s="176"/>
      <c r="P147" s="177">
        <f>P148</f>
        <v>0</v>
      </c>
      <c r="Q147" s="176"/>
      <c r="R147" s="177">
        <f>R148</f>
        <v>0</v>
      </c>
      <c r="S147" s="176"/>
      <c r="T147" s="178">
        <f>T148</f>
        <v>0</v>
      </c>
      <c r="AR147" s="179" t="s">
        <v>87</v>
      </c>
      <c r="AT147" s="180" t="s">
        <v>76</v>
      </c>
      <c r="AU147" s="180" t="s">
        <v>77</v>
      </c>
      <c r="AY147" s="179" t="s">
        <v>126</v>
      </c>
      <c r="BK147" s="181">
        <f>BK148</f>
        <v>0</v>
      </c>
    </row>
    <row r="148" spans="1:65" s="12" customFormat="1" ht="22.8" customHeight="1">
      <c r="B148" s="168"/>
      <c r="C148" s="169"/>
      <c r="D148" s="170" t="s">
        <v>76</v>
      </c>
      <c r="E148" s="182" t="s">
        <v>673</v>
      </c>
      <c r="F148" s="182" t="s">
        <v>674</v>
      </c>
      <c r="G148" s="169"/>
      <c r="H148" s="169"/>
      <c r="I148" s="172"/>
      <c r="J148" s="183">
        <f>BK148</f>
        <v>0</v>
      </c>
      <c r="K148" s="169"/>
      <c r="L148" s="174"/>
      <c r="M148" s="175"/>
      <c r="N148" s="176"/>
      <c r="O148" s="176"/>
      <c r="P148" s="177">
        <f>SUM(P149:P151)</f>
        <v>0</v>
      </c>
      <c r="Q148" s="176"/>
      <c r="R148" s="177">
        <f>SUM(R149:R151)</f>
        <v>0</v>
      </c>
      <c r="S148" s="176"/>
      <c r="T148" s="178">
        <f>SUM(T149:T151)</f>
        <v>0</v>
      </c>
      <c r="AR148" s="179" t="s">
        <v>87</v>
      </c>
      <c r="AT148" s="180" t="s">
        <v>76</v>
      </c>
      <c r="AU148" s="180" t="s">
        <v>85</v>
      </c>
      <c r="AY148" s="179" t="s">
        <v>126</v>
      </c>
      <c r="BK148" s="181">
        <f>SUM(BK149:BK151)</f>
        <v>0</v>
      </c>
    </row>
    <row r="149" spans="1:65" s="2" customFormat="1" ht="24.15" customHeight="1">
      <c r="A149" s="31"/>
      <c r="B149" s="32"/>
      <c r="C149" s="184" t="s">
        <v>236</v>
      </c>
      <c r="D149" s="184" t="s">
        <v>129</v>
      </c>
      <c r="E149" s="185" t="s">
        <v>675</v>
      </c>
      <c r="F149" s="186" t="s">
        <v>676</v>
      </c>
      <c r="G149" s="187" t="s">
        <v>677</v>
      </c>
      <c r="H149" s="188">
        <v>1</v>
      </c>
      <c r="I149" s="189"/>
      <c r="J149" s="190">
        <f>ROUND(I149*H149,2)</f>
        <v>0</v>
      </c>
      <c r="K149" s="191"/>
      <c r="L149" s="36"/>
      <c r="M149" s="192" t="s">
        <v>1</v>
      </c>
      <c r="N149" s="193" t="s">
        <v>42</v>
      </c>
      <c r="O149" s="68"/>
      <c r="P149" s="194">
        <f>O149*H149</f>
        <v>0</v>
      </c>
      <c r="Q149" s="194">
        <v>0</v>
      </c>
      <c r="R149" s="194">
        <f>Q149*H149</f>
        <v>0</v>
      </c>
      <c r="S149" s="194">
        <v>0</v>
      </c>
      <c r="T149" s="195">
        <f>S149*H149</f>
        <v>0</v>
      </c>
      <c r="U149" s="31"/>
      <c r="V149" s="31"/>
      <c r="W149" s="31"/>
      <c r="X149" s="31"/>
      <c r="Y149" s="31"/>
      <c r="Z149" s="31"/>
      <c r="AA149" s="31"/>
      <c r="AB149" s="31"/>
      <c r="AC149" s="31"/>
      <c r="AD149" s="31"/>
      <c r="AE149" s="31"/>
      <c r="AR149" s="196" t="s">
        <v>678</v>
      </c>
      <c r="AT149" s="196" t="s">
        <v>129</v>
      </c>
      <c r="AU149" s="196" t="s">
        <v>87</v>
      </c>
      <c r="AY149" s="14" t="s">
        <v>126</v>
      </c>
      <c r="BE149" s="197">
        <f>IF(N149="základní",J149,0)</f>
        <v>0</v>
      </c>
      <c r="BF149" s="197">
        <f>IF(N149="snížená",J149,0)</f>
        <v>0</v>
      </c>
      <c r="BG149" s="197">
        <f>IF(N149="zákl. přenesená",J149,0)</f>
        <v>0</v>
      </c>
      <c r="BH149" s="197">
        <f>IF(N149="sníž. přenesená",J149,0)</f>
        <v>0</v>
      </c>
      <c r="BI149" s="197">
        <f>IF(N149="nulová",J149,0)</f>
        <v>0</v>
      </c>
      <c r="BJ149" s="14" t="s">
        <v>85</v>
      </c>
      <c r="BK149" s="197">
        <f>ROUND(I149*H149,2)</f>
        <v>0</v>
      </c>
      <c r="BL149" s="14" t="s">
        <v>678</v>
      </c>
      <c r="BM149" s="196" t="s">
        <v>679</v>
      </c>
    </row>
    <row r="150" spans="1:65" s="2" customFormat="1" ht="24.15" customHeight="1">
      <c r="A150" s="31"/>
      <c r="B150" s="32"/>
      <c r="C150" s="184" t="s">
        <v>680</v>
      </c>
      <c r="D150" s="184" t="s">
        <v>129</v>
      </c>
      <c r="E150" s="185" t="s">
        <v>681</v>
      </c>
      <c r="F150" s="186" t="s">
        <v>682</v>
      </c>
      <c r="G150" s="187" t="s">
        <v>683</v>
      </c>
      <c r="H150" s="188">
        <v>1</v>
      </c>
      <c r="I150" s="189"/>
      <c r="J150" s="190">
        <f>ROUND(I150*H150,2)</f>
        <v>0</v>
      </c>
      <c r="K150" s="191"/>
      <c r="L150" s="36"/>
      <c r="M150" s="192" t="s">
        <v>1</v>
      </c>
      <c r="N150" s="193" t="s">
        <v>42</v>
      </c>
      <c r="O150" s="68"/>
      <c r="P150" s="194">
        <f>O150*H150</f>
        <v>0</v>
      </c>
      <c r="Q150" s="194">
        <v>0</v>
      </c>
      <c r="R150" s="194">
        <f>Q150*H150</f>
        <v>0</v>
      </c>
      <c r="S150" s="194">
        <v>0</v>
      </c>
      <c r="T150" s="195">
        <f>S150*H150</f>
        <v>0</v>
      </c>
      <c r="U150" s="31"/>
      <c r="V150" s="31"/>
      <c r="W150" s="31"/>
      <c r="X150" s="31"/>
      <c r="Y150" s="31"/>
      <c r="Z150" s="31"/>
      <c r="AA150" s="31"/>
      <c r="AB150" s="31"/>
      <c r="AC150" s="31"/>
      <c r="AD150" s="31"/>
      <c r="AE150" s="31"/>
      <c r="AR150" s="196" t="s">
        <v>678</v>
      </c>
      <c r="AT150" s="196" t="s">
        <v>129</v>
      </c>
      <c r="AU150" s="196" t="s">
        <v>87</v>
      </c>
      <c r="AY150" s="14" t="s">
        <v>126</v>
      </c>
      <c r="BE150" s="197">
        <f>IF(N150="základní",J150,0)</f>
        <v>0</v>
      </c>
      <c r="BF150" s="197">
        <f>IF(N150="snížená",J150,0)</f>
        <v>0</v>
      </c>
      <c r="BG150" s="197">
        <f>IF(N150="zákl. přenesená",J150,0)</f>
        <v>0</v>
      </c>
      <c r="BH150" s="197">
        <f>IF(N150="sníž. přenesená",J150,0)</f>
        <v>0</v>
      </c>
      <c r="BI150" s="197">
        <f>IF(N150="nulová",J150,0)</f>
        <v>0</v>
      </c>
      <c r="BJ150" s="14" t="s">
        <v>85</v>
      </c>
      <c r="BK150" s="197">
        <f>ROUND(I150*H150,2)</f>
        <v>0</v>
      </c>
      <c r="BL150" s="14" t="s">
        <v>678</v>
      </c>
      <c r="BM150" s="196" t="s">
        <v>684</v>
      </c>
    </row>
    <row r="151" spans="1:65" s="2" customFormat="1" ht="24.15" customHeight="1">
      <c r="A151" s="31"/>
      <c r="B151" s="32"/>
      <c r="C151" s="184" t="s">
        <v>685</v>
      </c>
      <c r="D151" s="184" t="s">
        <v>129</v>
      </c>
      <c r="E151" s="185" t="s">
        <v>686</v>
      </c>
      <c r="F151" s="186" t="s">
        <v>687</v>
      </c>
      <c r="G151" s="187" t="s">
        <v>688</v>
      </c>
      <c r="H151" s="214"/>
      <c r="I151" s="189"/>
      <c r="J151" s="190">
        <f>ROUND(I151*H151,2)</f>
        <v>0</v>
      </c>
      <c r="K151" s="191"/>
      <c r="L151" s="36"/>
      <c r="M151" s="209" t="s">
        <v>1</v>
      </c>
      <c r="N151" s="210" t="s">
        <v>42</v>
      </c>
      <c r="O151" s="211"/>
      <c r="P151" s="212">
        <f>O151*H151</f>
        <v>0</v>
      </c>
      <c r="Q151" s="212">
        <v>0</v>
      </c>
      <c r="R151" s="212">
        <f>Q151*H151</f>
        <v>0</v>
      </c>
      <c r="S151" s="212">
        <v>0</v>
      </c>
      <c r="T151" s="213">
        <f>S151*H151</f>
        <v>0</v>
      </c>
      <c r="U151" s="31"/>
      <c r="V151" s="31"/>
      <c r="W151" s="31"/>
      <c r="X151" s="31"/>
      <c r="Y151" s="31"/>
      <c r="Z151" s="31"/>
      <c r="AA151" s="31"/>
      <c r="AB151" s="31"/>
      <c r="AC151" s="31"/>
      <c r="AD151" s="31"/>
      <c r="AE151" s="31"/>
      <c r="AR151" s="196" t="s">
        <v>678</v>
      </c>
      <c r="AT151" s="196" t="s">
        <v>129</v>
      </c>
      <c r="AU151" s="196" t="s">
        <v>87</v>
      </c>
      <c r="AY151" s="14" t="s">
        <v>126</v>
      </c>
      <c r="BE151" s="197">
        <f>IF(N151="základní",J151,0)</f>
        <v>0</v>
      </c>
      <c r="BF151" s="197">
        <f>IF(N151="snížená",J151,0)</f>
        <v>0</v>
      </c>
      <c r="BG151" s="197">
        <f>IF(N151="zákl. přenesená",J151,0)</f>
        <v>0</v>
      </c>
      <c r="BH151" s="197">
        <f>IF(N151="sníž. přenesená",J151,0)</f>
        <v>0</v>
      </c>
      <c r="BI151" s="197">
        <f>IF(N151="nulová",J151,0)</f>
        <v>0</v>
      </c>
      <c r="BJ151" s="14" t="s">
        <v>85</v>
      </c>
      <c r="BK151" s="197">
        <f>ROUND(I151*H151,2)</f>
        <v>0</v>
      </c>
      <c r="BL151" s="14" t="s">
        <v>678</v>
      </c>
      <c r="BM151" s="196" t="s">
        <v>689</v>
      </c>
    </row>
    <row r="152" spans="1:65" s="2" customFormat="1" ht="6.9" customHeight="1">
      <c r="A152" s="31"/>
      <c r="B152" s="51"/>
      <c r="C152" s="52"/>
      <c r="D152" s="52"/>
      <c r="E152" s="52"/>
      <c r="F152" s="52"/>
      <c r="G152" s="52"/>
      <c r="H152" s="52"/>
      <c r="I152" s="52"/>
      <c r="J152" s="52"/>
      <c r="K152" s="52"/>
      <c r="L152" s="36"/>
      <c r="M152" s="31"/>
      <c r="O152" s="31"/>
      <c r="P152" s="31"/>
      <c r="Q152" s="31"/>
      <c r="R152" s="31"/>
      <c r="S152" s="31"/>
      <c r="T152" s="31"/>
      <c r="U152" s="31"/>
      <c r="V152" s="31"/>
      <c r="W152" s="31"/>
      <c r="X152" s="31"/>
      <c r="Y152" s="31"/>
      <c r="Z152" s="31"/>
      <c r="AA152" s="31"/>
      <c r="AB152" s="31"/>
      <c r="AC152" s="31"/>
      <c r="AD152" s="31"/>
      <c r="AE152" s="31"/>
    </row>
  </sheetData>
  <sheetProtection algorithmName="SHA-512" hashValue="c8BFA0oG5C6x4CfeYcNy1Zk+sXJ6PaLtxM1XpamcLrnJ5Y8KzvgNNtSUbh4Sa53p92x4wbOKlotYkdZq/aVJwA==" saltValue="rB5lgrByDi5QxR0PUm5uK86GdS0LOzrYiMpBp9RPsnu59a/uRtcjJ/hyBOtJ3GLa5pnYVI06/iekscyN53VShw==" spinCount="100000" sheet="1" objects="1" scenarios="1" formatColumns="0" formatRows="0" autoFilter="0"/>
  <autoFilter ref="C122:K151" xr:uid="{00000000-0009-0000-0000-000003000000}"/>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29"/>
  <sheetViews>
    <sheetView showGridLines="0" tabSelected="1" workbookViewId="0"/>
  </sheetViews>
  <sheetFormatPr defaultRowHeight="13.2"/>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55"/>
      <c r="M2" s="255"/>
      <c r="N2" s="255"/>
      <c r="O2" s="255"/>
      <c r="P2" s="255"/>
      <c r="Q2" s="255"/>
      <c r="R2" s="255"/>
      <c r="S2" s="255"/>
      <c r="T2" s="255"/>
      <c r="U2" s="255"/>
      <c r="V2" s="255"/>
      <c r="AT2" s="14" t="s">
        <v>96</v>
      </c>
    </row>
    <row r="3" spans="1:46" s="1" customFormat="1" ht="6.9" customHeight="1">
      <c r="B3" s="105"/>
      <c r="C3" s="106"/>
      <c r="D3" s="106"/>
      <c r="E3" s="106"/>
      <c r="F3" s="106"/>
      <c r="G3" s="106"/>
      <c r="H3" s="106"/>
      <c r="I3" s="106"/>
      <c r="J3" s="106"/>
      <c r="K3" s="106"/>
      <c r="L3" s="17"/>
      <c r="AT3" s="14" t="s">
        <v>87</v>
      </c>
    </row>
    <row r="4" spans="1:46" s="1" customFormat="1" ht="24.9" customHeight="1">
      <c r="B4" s="17"/>
      <c r="D4" s="107" t="s">
        <v>97</v>
      </c>
      <c r="L4" s="17"/>
      <c r="M4" s="108" t="s">
        <v>10</v>
      </c>
      <c r="AT4" s="14" t="s">
        <v>4</v>
      </c>
    </row>
    <row r="5" spans="1:46" s="1" customFormat="1" ht="6.9" customHeight="1">
      <c r="B5" s="17"/>
      <c r="L5" s="17"/>
    </row>
    <row r="6" spans="1:46" s="1" customFormat="1" ht="12" customHeight="1">
      <c r="B6" s="17"/>
      <c r="D6" s="109" t="s">
        <v>16</v>
      </c>
      <c r="L6" s="17"/>
    </row>
    <row r="7" spans="1:46" s="1" customFormat="1" ht="16.5" customHeight="1">
      <c r="B7" s="17"/>
      <c r="E7" s="256" t="str">
        <f>'Rekapitulace stavby'!K6</f>
        <v>Studie Revitalizace Parku u kostela v Horním Starém Městě</v>
      </c>
      <c r="F7" s="257"/>
      <c r="G7" s="257"/>
      <c r="H7" s="257"/>
      <c r="L7" s="17"/>
    </row>
    <row r="8" spans="1:46" s="2" customFormat="1" ht="12" customHeight="1">
      <c r="A8" s="31"/>
      <c r="B8" s="36"/>
      <c r="C8" s="31"/>
      <c r="D8" s="109" t="s">
        <v>98</v>
      </c>
      <c r="E8" s="31"/>
      <c r="F8" s="31"/>
      <c r="G8" s="31"/>
      <c r="H8" s="31"/>
      <c r="I8" s="31"/>
      <c r="J8" s="31"/>
      <c r="K8" s="31"/>
      <c r="L8" s="48"/>
      <c r="S8" s="31"/>
      <c r="T8" s="31"/>
      <c r="U8" s="31"/>
      <c r="V8" s="31"/>
      <c r="W8" s="31"/>
      <c r="X8" s="31"/>
      <c r="Y8" s="31"/>
      <c r="Z8" s="31"/>
      <c r="AA8" s="31"/>
      <c r="AB8" s="31"/>
      <c r="AC8" s="31"/>
      <c r="AD8" s="31"/>
      <c r="AE8" s="31"/>
    </row>
    <row r="9" spans="1:46" s="2" customFormat="1" ht="16.5" customHeight="1">
      <c r="A9" s="31"/>
      <c r="B9" s="36"/>
      <c r="C9" s="31"/>
      <c r="D9" s="31"/>
      <c r="E9" s="258" t="s">
        <v>690</v>
      </c>
      <c r="F9" s="259"/>
      <c r="G9" s="259"/>
      <c r="H9" s="259"/>
      <c r="I9" s="31"/>
      <c r="J9" s="31"/>
      <c r="K9" s="31"/>
      <c r="L9" s="48"/>
      <c r="S9" s="31"/>
      <c r="T9" s="31"/>
      <c r="U9" s="31"/>
      <c r="V9" s="31"/>
      <c r="W9" s="31"/>
      <c r="X9" s="31"/>
      <c r="Y9" s="31"/>
      <c r="Z9" s="31"/>
      <c r="AA9" s="31"/>
      <c r="AB9" s="31"/>
      <c r="AC9" s="31"/>
      <c r="AD9" s="31"/>
      <c r="AE9" s="31"/>
    </row>
    <row r="10" spans="1:46" s="2" customFormat="1" ht="10.199999999999999">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customHeight="1">
      <c r="A11" s="31"/>
      <c r="B11" s="36"/>
      <c r="C11" s="31"/>
      <c r="D11" s="109" t="s">
        <v>18</v>
      </c>
      <c r="E11" s="31"/>
      <c r="F11" s="110" t="s">
        <v>1</v>
      </c>
      <c r="G11" s="31"/>
      <c r="H11" s="31"/>
      <c r="I11" s="109" t="s">
        <v>19</v>
      </c>
      <c r="J11" s="110" t="s">
        <v>1</v>
      </c>
      <c r="K11" s="31"/>
      <c r="L11" s="48"/>
      <c r="S11" s="31"/>
      <c r="T11" s="31"/>
      <c r="U11" s="31"/>
      <c r="V11" s="31"/>
      <c r="W11" s="31"/>
      <c r="X11" s="31"/>
      <c r="Y11" s="31"/>
      <c r="Z11" s="31"/>
      <c r="AA11" s="31"/>
      <c r="AB11" s="31"/>
      <c r="AC11" s="31"/>
      <c r="AD11" s="31"/>
      <c r="AE11" s="31"/>
    </row>
    <row r="12" spans="1:46" s="2" customFormat="1" ht="12" customHeight="1">
      <c r="A12" s="31"/>
      <c r="B12" s="36"/>
      <c r="C12" s="31"/>
      <c r="D12" s="109" t="s">
        <v>20</v>
      </c>
      <c r="E12" s="31"/>
      <c r="F12" s="110" t="s">
        <v>21</v>
      </c>
      <c r="G12" s="31"/>
      <c r="H12" s="31"/>
      <c r="I12" s="109" t="s">
        <v>22</v>
      </c>
      <c r="J12" s="111" t="str">
        <f>'Rekapitulace stavby'!AN8</f>
        <v>8. 6. 2022</v>
      </c>
      <c r="K12" s="31"/>
      <c r="L12" s="48"/>
      <c r="S12" s="31"/>
      <c r="T12" s="31"/>
      <c r="U12" s="31"/>
      <c r="V12" s="31"/>
      <c r="W12" s="31"/>
      <c r="X12" s="31"/>
      <c r="Y12" s="31"/>
      <c r="Z12" s="31"/>
      <c r="AA12" s="31"/>
      <c r="AB12" s="31"/>
      <c r="AC12" s="31"/>
      <c r="AD12" s="31"/>
      <c r="AE12" s="31"/>
    </row>
    <row r="13" spans="1:46" s="2" customFormat="1" ht="10.8"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customHeight="1">
      <c r="A14" s="31"/>
      <c r="B14" s="36"/>
      <c r="C14" s="31"/>
      <c r="D14" s="109" t="s">
        <v>24</v>
      </c>
      <c r="E14" s="31"/>
      <c r="F14" s="31"/>
      <c r="G14" s="31"/>
      <c r="H14" s="31"/>
      <c r="I14" s="109" t="s">
        <v>25</v>
      </c>
      <c r="J14" s="110" t="s">
        <v>1</v>
      </c>
      <c r="K14" s="31"/>
      <c r="L14" s="48"/>
      <c r="S14" s="31"/>
      <c r="T14" s="31"/>
      <c r="U14" s="31"/>
      <c r="V14" s="31"/>
      <c r="W14" s="31"/>
      <c r="X14" s="31"/>
      <c r="Y14" s="31"/>
      <c r="Z14" s="31"/>
      <c r="AA14" s="31"/>
      <c r="AB14" s="31"/>
      <c r="AC14" s="31"/>
      <c r="AD14" s="31"/>
      <c r="AE14" s="31"/>
    </row>
    <row r="15" spans="1:46" s="2" customFormat="1" ht="18" customHeight="1">
      <c r="A15" s="31"/>
      <c r="B15" s="36"/>
      <c r="C15" s="31"/>
      <c r="D15" s="31"/>
      <c r="E15" s="110" t="s">
        <v>26</v>
      </c>
      <c r="F15" s="31"/>
      <c r="G15" s="31"/>
      <c r="H15" s="31"/>
      <c r="I15" s="109" t="s">
        <v>27</v>
      </c>
      <c r="J15" s="110" t="s">
        <v>1</v>
      </c>
      <c r="K15" s="31"/>
      <c r="L15" s="48"/>
      <c r="S15" s="31"/>
      <c r="T15" s="31"/>
      <c r="U15" s="31"/>
      <c r="V15" s="31"/>
      <c r="W15" s="31"/>
      <c r="X15" s="31"/>
      <c r="Y15" s="31"/>
      <c r="Z15" s="31"/>
      <c r="AA15" s="31"/>
      <c r="AB15" s="31"/>
      <c r="AC15" s="31"/>
      <c r="AD15" s="31"/>
      <c r="AE15" s="31"/>
    </row>
    <row r="16" spans="1:46" s="2" customFormat="1" ht="6.9"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customHeight="1">
      <c r="A17" s="31"/>
      <c r="B17" s="36"/>
      <c r="C17" s="31"/>
      <c r="D17" s="109" t="s">
        <v>28</v>
      </c>
      <c r="E17" s="31"/>
      <c r="F17" s="31"/>
      <c r="G17" s="31"/>
      <c r="H17" s="31"/>
      <c r="I17" s="109" t="s">
        <v>25</v>
      </c>
      <c r="J17" s="27" t="str">
        <f>'Rekapitulace stavby'!AN13</f>
        <v>Vyplň údaj</v>
      </c>
      <c r="K17" s="31"/>
      <c r="L17" s="48"/>
      <c r="S17" s="31"/>
      <c r="T17" s="31"/>
      <c r="U17" s="31"/>
      <c r="V17" s="31"/>
      <c r="W17" s="31"/>
      <c r="X17" s="31"/>
      <c r="Y17" s="31"/>
      <c r="Z17" s="31"/>
      <c r="AA17" s="31"/>
      <c r="AB17" s="31"/>
      <c r="AC17" s="31"/>
      <c r="AD17" s="31"/>
      <c r="AE17" s="31"/>
    </row>
    <row r="18" spans="1:31" s="2" customFormat="1" ht="18" customHeight="1">
      <c r="A18" s="31"/>
      <c r="B18" s="36"/>
      <c r="C18" s="31"/>
      <c r="D18" s="31"/>
      <c r="E18" s="260" t="str">
        <f>'Rekapitulace stavby'!E14</f>
        <v>Vyplň údaj</v>
      </c>
      <c r="F18" s="261"/>
      <c r="G18" s="261"/>
      <c r="H18" s="261"/>
      <c r="I18" s="109" t="s">
        <v>27</v>
      </c>
      <c r="J18" s="27" t="str">
        <f>'Rekapitulace stavby'!AN14</f>
        <v>Vyplň údaj</v>
      </c>
      <c r="K18" s="31"/>
      <c r="L18" s="48"/>
      <c r="S18" s="31"/>
      <c r="T18" s="31"/>
      <c r="U18" s="31"/>
      <c r="V18" s="31"/>
      <c r="W18" s="31"/>
      <c r="X18" s="31"/>
      <c r="Y18" s="31"/>
      <c r="Z18" s="31"/>
      <c r="AA18" s="31"/>
      <c r="AB18" s="31"/>
      <c r="AC18" s="31"/>
      <c r="AD18" s="31"/>
      <c r="AE18" s="31"/>
    </row>
    <row r="19" spans="1:31" s="2" customFormat="1" ht="6.9"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customHeight="1">
      <c r="A20" s="31"/>
      <c r="B20" s="36"/>
      <c r="C20" s="31"/>
      <c r="D20" s="109" t="s">
        <v>30</v>
      </c>
      <c r="E20" s="31"/>
      <c r="F20" s="31"/>
      <c r="G20" s="31"/>
      <c r="H20" s="31"/>
      <c r="I20" s="109" t="s">
        <v>25</v>
      </c>
      <c r="J20" s="110" t="str">
        <f>IF('Rekapitulace stavby'!AN16="","",'Rekapitulace stavby'!AN16)</f>
        <v/>
      </c>
      <c r="K20" s="31"/>
      <c r="L20" s="48"/>
      <c r="S20" s="31"/>
      <c r="T20" s="31"/>
      <c r="U20" s="31"/>
      <c r="V20" s="31"/>
      <c r="W20" s="31"/>
      <c r="X20" s="31"/>
      <c r="Y20" s="31"/>
      <c r="Z20" s="31"/>
      <c r="AA20" s="31"/>
      <c r="AB20" s="31"/>
      <c r="AC20" s="31"/>
      <c r="AD20" s="31"/>
      <c r="AE20" s="31"/>
    </row>
    <row r="21" spans="1:31" s="2" customFormat="1" ht="18" customHeight="1">
      <c r="A21" s="31"/>
      <c r="B21" s="36"/>
      <c r="C21" s="31"/>
      <c r="D21" s="31"/>
      <c r="E21" s="110" t="str">
        <f>IF('Rekapitulace stavby'!E17="","",'Rekapitulace stavby'!E17)</f>
        <v xml:space="preserve"> </v>
      </c>
      <c r="F21" s="31"/>
      <c r="G21" s="31"/>
      <c r="H21" s="31"/>
      <c r="I21" s="109" t="s">
        <v>27</v>
      </c>
      <c r="J21" s="110" t="str">
        <f>IF('Rekapitulace stavby'!AN17="","",'Rekapitulace stavby'!AN17)</f>
        <v/>
      </c>
      <c r="K21" s="31"/>
      <c r="L21" s="48"/>
      <c r="S21" s="31"/>
      <c r="T21" s="31"/>
      <c r="U21" s="31"/>
      <c r="V21" s="31"/>
      <c r="W21" s="31"/>
      <c r="X21" s="31"/>
      <c r="Y21" s="31"/>
      <c r="Z21" s="31"/>
      <c r="AA21" s="31"/>
      <c r="AB21" s="31"/>
      <c r="AC21" s="31"/>
      <c r="AD21" s="31"/>
      <c r="AE21" s="31"/>
    </row>
    <row r="22" spans="1:31" s="2" customFormat="1" ht="6.9"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customHeight="1">
      <c r="A23" s="31"/>
      <c r="B23" s="36"/>
      <c r="C23" s="31"/>
      <c r="D23" s="109" t="s">
        <v>33</v>
      </c>
      <c r="E23" s="31"/>
      <c r="F23" s="31"/>
      <c r="G23" s="31"/>
      <c r="H23" s="31"/>
      <c r="I23" s="109" t="s">
        <v>25</v>
      </c>
      <c r="J23" s="110" t="s">
        <v>1</v>
      </c>
      <c r="K23" s="31"/>
      <c r="L23" s="48"/>
      <c r="S23" s="31"/>
      <c r="T23" s="31"/>
      <c r="U23" s="31"/>
      <c r="V23" s="31"/>
      <c r="W23" s="31"/>
      <c r="X23" s="31"/>
      <c r="Y23" s="31"/>
      <c r="Z23" s="31"/>
      <c r="AA23" s="31"/>
      <c r="AB23" s="31"/>
      <c r="AC23" s="31"/>
      <c r="AD23" s="31"/>
      <c r="AE23" s="31"/>
    </row>
    <row r="24" spans="1:31" s="2" customFormat="1" ht="18" customHeight="1">
      <c r="A24" s="31"/>
      <c r="B24" s="36"/>
      <c r="C24" s="31"/>
      <c r="D24" s="31"/>
      <c r="E24" s="110" t="s">
        <v>34</v>
      </c>
      <c r="F24" s="31"/>
      <c r="G24" s="31"/>
      <c r="H24" s="31"/>
      <c r="I24" s="109" t="s">
        <v>27</v>
      </c>
      <c r="J24" s="110" t="s">
        <v>1</v>
      </c>
      <c r="K24" s="31"/>
      <c r="L24" s="48"/>
      <c r="S24" s="31"/>
      <c r="T24" s="31"/>
      <c r="U24" s="31"/>
      <c r="V24" s="31"/>
      <c r="W24" s="31"/>
      <c r="X24" s="31"/>
      <c r="Y24" s="31"/>
      <c r="Z24" s="31"/>
      <c r="AA24" s="31"/>
      <c r="AB24" s="31"/>
      <c r="AC24" s="31"/>
      <c r="AD24" s="31"/>
      <c r="AE24" s="31"/>
    </row>
    <row r="25" spans="1:31" s="2" customFormat="1" ht="6.9"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customHeight="1">
      <c r="A26" s="31"/>
      <c r="B26" s="36"/>
      <c r="C26" s="31"/>
      <c r="D26" s="109" t="s">
        <v>35</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customHeight="1">
      <c r="A27" s="112"/>
      <c r="B27" s="113"/>
      <c r="C27" s="112"/>
      <c r="D27" s="112"/>
      <c r="E27" s="262" t="s">
        <v>1</v>
      </c>
      <c r="F27" s="262"/>
      <c r="G27" s="262"/>
      <c r="H27" s="262"/>
      <c r="I27" s="112"/>
      <c r="J27" s="112"/>
      <c r="K27" s="112"/>
      <c r="L27" s="114"/>
      <c r="S27" s="112"/>
      <c r="T27" s="112"/>
      <c r="U27" s="112"/>
      <c r="V27" s="112"/>
      <c r="W27" s="112"/>
      <c r="X27" s="112"/>
      <c r="Y27" s="112"/>
      <c r="Z27" s="112"/>
      <c r="AA27" s="112"/>
      <c r="AB27" s="112"/>
      <c r="AC27" s="112"/>
      <c r="AD27" s="112"/>
      <c r="AE27" s="112"/>
    </row>
    <row r="28" spans="1:31" s="2" customFormat="1" ht="6.9"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 customHeight="1">
      <c r="A29" s="31"/>
      <c r="B29" s="36"/>
      <c r="C29" s="31"/>
      <c r="D29" s="115"/>
      <c r="E29" s="115"/>
      <c r="F29" s="115"/>
      <c r="G29" s="115"/>
      <c r="H29" s="115"/>
      <c r="I29" s="115"/>
      <c r="J29" s="115"/>
      <c r="K29" s="115"/>
      <c r="L29" s="48"/>
      <c r="S29" s="31"/>
      <c r="T29" s="31"/>
      <c r="U29" s="31"/>
      <c r="V29" s="31"/>
      <c r="W29" s="31"/>
      <c r="X29" s="31"/>
      <c r="Y29" s="31"/>
      <c r="Z29" s="31"/>
      <c r="AA29" s="31"/>
      <c r="AB29" s="31"/>
      <c r="AC29" s="31"/>
      <c r="AD29" s="31"/>
      <c r="AE29" s="31"/>
    </row>
    <row r="30" spans="1:31" s="2" customFormat="1" ht="25.35" customHeight="1">
      <c r="A30" s="31"/>
      <c r="B30" s="36"/>
      <c r="C30" s="31"/>
      <c r="D30" s="116" t="s">
        <v>37</v>
      </c>
      <c r="E30" s="31"/>
      <c r="F30" s="31"/>
      <c r="G30" s="31"/>
      <c r="H30" s="31"/>
      <c r="I30" s="31"/>
      <c r="J30" s="117">
        <f>ROUND(J120, 2)</f>
        <v>0</v>
      </c>
      <c r="K30" s="31"/>
      <c r="L30" s="48"/>
      <c r="S30" s="31"/>
      <c r="T30" s="31"/>
      <c r="U30" s="31"/>
      <c r="V30" s="31"/>
      <c r="W30" s="31"/>
      <c r="X30" s="31"/>
      <c r="Y30" s="31"/>
      <c r="Z30" s="31"/>
      <c r="AA30" s="31"/>
      <c r="AB30" s="31"/>
      <c r="AC30" s="31"/>
      <c r="AD30" s="31"/>
      <c r="AE30" s="31"/>
    </row>
    <row r="31" spans="1:31" s="2" customFormat="1" ht="6.9" customHeight="1">
      <c r="A31" s="31"/>
      <c r="B31" s="36"/>
      <c r="C31" s="31"/>
      <c r="D31" s="115"/>
      <c r="E31" s="115"/>
      <c r="F31" s="115"/>
      <c r="G31" s="115"/>
      <c r="H31" s="115"/>
      <c r="I31" s="115"/>
      <c r="J31" s="115"/>
      <c r="K31" s="115"/>
      <c r="L31" s="48"/>
      <c r="S31" s="31"/>
      <c r="T31" s="31"/>
      <c r="U31" s="31"/>
      <c r="V31" s="31"/>
      <c r="W31" s="31"/>
      <c r="X31" s="31"/>
      <c r="Y31" s="31"/>
      <c r="Z31" s="31"/>
      <c r="AA31" s="31"/>
      <c r="AB31" s="31"/>
      <c r="AC31" s="31"/>
      <c r="AD31" s="31"/>
      <c r="AE31" s="31"/>
    </row>
    <row r="32" spans="1:31" s="2" customFormat="1" ht="14.4" customHeight="1">
      <c r="A32" s="31"/>
      <c r="B32" s="36"/>
      <c r="C32" s="31"/>
      <c r="D32" s="31"/>
      <c r="E32" s="31"/>
      <c r="F32" s="118" t="s">
        <v>39</v>
      </c>
      <c r="G32" s="31"/>
      <c r="H32" s="31"/>
      <c r="I32" s="118" t="s">
        <v>38</v>
      </c>
      <c r="J32" s="118" t="s">
        <v>40</v>
      </c>
      <c r="K32" s="31"/>
      <c r="L32" s="48"/>
      <c r="S32" s="31"/>
      <c r="T32" s="31"/>
      <c r="U32" s="31"/>
      <c r="V32" s="31"/>
      <c r="W32" s="31"/>
      <c r="X32" s="31"/>
      <c r="Y32" s="31"/>
      <c r="Z32" s="31"/>
      <c r="AA32" s="31"/>
      <c r="AB32" s="31"/>
      <c r="AC32" s="31"/>
      <c r="AD32" s="31"/>
      <c r="AE32" s="31"/>
    </row>
    <row r="33" spans="1:31" s="2" customFormat="1" ht="14.4" customHeight="1">
      <c r="A33" s="31"/>
      <c r="B33" s="36"/>
      <c r="C33" s="31"/>
      <c r="D33" s="119" t="s">
        <v>41</v>
      </c>
      <c r="E33" s="109" t="s">
        <v>42</v>
      </c>
      <c r="F33" s="120">
        <f>ROUND((SUM(BE120:BE128)),  2)</f>
        <v>0</v>
      </c>
      <c r="G33" s="31"/>
      <c r="H33" s="31"/>
      <c r="I33" s="121">
        <v>0.21</v>
      </c>
      <c r="J33" s="120">
        <f>ROUND(((SUM(BE120:BE128))*I33),  2)</f>
        <v>0</v>
      </c>
      <c r="K33" s="31"/>
      <c r="L33" s="48"/>
      <c r="S33" s="31"/>
      <c r="T33" s="31"/>
      <c r="U33" s="31"/>
      <c r="V33" s="31"/>
      <c r="W33" s="31"/>
      <c r="X33" s="31"/>
      <c r="Y33" s="31"/>
      <c r="Z33" s="31"/>
      <c r="AA33" s="31"/>
      <c r="AB33" s="31"/>
      <c r="AC33" s="31"/>
      <c r="AD33" s="31"/>
      <c r="AE33" s="31"/>
    </row>
    <row r="34" spans="1:31" s="2" customFormat="1" ht="14.4" customHeight="1">
      <c r="A34" s="31"/>
      <c r="B34" s="36"/>
      <c r="C34" s="31"/>
      <c r="D34" s="31"/>
      <c r="E34" s="109" t="s">
        <v>43</v>
      </c>
      <c r="F34" s="120">
        <f>ROUND((SUM(BF120:BF128)),  2)</f>
        <v>0</v>
      </c>
      <c r="G34" s="31"/>
      <c r="H34" s="31"/>
      <c r="I34" s="121">
        <v>0.15</v>
      </c>
      <c r="J34" s="120">
        <f>ROUND(((SUM(BF120:BF128))*I34),  2)</f>
        <v>0</v>
      </c>
      <c r="K34" s="31"/>
      <c r="L34" s="48"/>
      <c r="S34" s="31"/>
      <c r="T34" s="31"/>
      <c r="U34" s="31"/>
      <c r="V34" s="31"/>
      <c r="W34" s="31"/>
      <c r="X34" s="31"/>
      <c r="Y34" s="31"/>
      <c r="Z34" s="31"/>
      <c r="AA34" s="31"/>
      <c r="AB34" s="31"/>
      <c r="AC34" s="31"/>
      <c r="AD34" s="31"/>
      <c r="AE34" s="31"/>
    </row>
    <row r="35" spans="1:31" s="2" customFormat="1" ht="14.4" hidden="1" customHeight="1">
      <c r="A35" s="31"/>
      <c r="B35" s="36"/>
      <c r="C35" s="31"/>
      <c r="D35" s="31"/>
      <c r="E35" s="109" t="s">
        <v>44</v>
      </c>
      <c r="F35" s="120">
        <f>ROUND((SUM(BG120:BG128)),  2)</f>
        <v>0</v>
      </c>
      <c r="G35" s="31"/>
      <c r="H35" s="31"/>
      <c r="I35" s="121">
        <v>0.21</v>
      </c>
      <c r="J35" s="120">
        <f>0</f>
        <v>0</v>
      </c>
      <c r="K35" s="31"/>
      <c r="L35" s="48"/>
      <c r="S35" s="31"/>
      <c r="T35" s="31"/>
      <c r="U35" s="31"/>
      <c r="V35" s="31"/>
      <c r="W35" s="31"/>
      <c r="X35" s="31"/>
      <c r="Y35" s="31"/>
      <c r="Z35" s="31"/>
      <c r="AA35" s="31"/>
      <c r="AB35" s="31"/>
      <c r="AC35" s="31"/>
      <c r="AD35" s="31"/>
      <c r="AE35" s="31"/>
    </row>
    <row r="36" spans="1:31" s="2" customFormat="1" ht="14.4" hidden="1" customHeight="1">
      <c r="A36" s="31"/>
      <c r="B36" s="36"/>
      <c r="C36" s="31"/>
      <c r="D36" s="31"/>
      <c r="E36" s="109" t="s">
        <v>45</v>
      </c>
      <c r="F36" s="120">
        <f>ROUND((SUM(BH120:BH128)),  2)</f>
        <v>0</v>
      </c>
      <c r="G36" s="31"/>
      <c r="H36" s="31"/>
      <c r="I36" s="121">
        <v>0.15</v>
      </c>
      <c r="J36" s="120">
        <f>0</f>
        <v>0</v>
      </c>
      <c r="K36" s="31"/>
      <c r="L36" s="48"/>
      <c r="S36" s="31"/>
      <c r="T36" s="31"/>
      <c r="U36" s="31"/>
      <c r="V36" s="31"/>
      <c r="W36" s="31"/>
      <c r="X36" s="31"/>
      <c r="Y36" s="31"/>
      <c r="Z36" s="31"/>
      <c r="AA36" s="31"/>
      <c r="AB36" s="31"/>
      <c r="AC36" s="31"/>
      <c r="AD36" s="31"/>
      <c r="AE36" s="31"/>
    </row>
    <row r="37" spans="1:31" s="2" customFormat="1" ht="14.4" hidden="1" customHeight="1">
      <c r="A37" s="31"/>
      <c r="B37" s="36"/>
      <c r="C37" s="31"/>
      <c r="D37" s="31"/>
      <c r="E37" s="109" t="s">
        <v>46</v>
      </c>
      <c r="F37" s="120">
        <f>ROUND((SUM(BI120:BI128)),  2)</f>
        <v>0</v>
      </c>
      <c r="G37" s="31"/>
      <c r="H37" s="31"/>
      <c r="I37" s="121">
        <v>0</v>
      </c>
      <c r="J37" s="120">
        <f>0</f>
        <v>0</v>
      </c>
      <c r="K37" s="31"/>
      <c r="L37" s="48"/>
      <c r="S37" s="31"/>
      <c r="T37" s="31"/>
      <c r="U37" s="31"/>
      <c r="V37" s="31"/>
      <c r="W37" s="31"/>
      <c r="X37" s="31"/>
      <c r="Y37" s="31"/>
      <c r="Z37" s="31"/>
      <c r="AA37" s="31"/>
      <c r="AB37" s="31"/>
      <c r="AC37" s="31"/>
      <c r="AD37" s="31"/>
      <c r="AE37" s="31"/>
    </row>
    <row r="38" spans="1:31" s="2" customFormat="1" ht="6.9"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customHeight="1">
      <c r="A39" s="31"/>
      <c r="B39" s="36"/>
      <c r="C39" s="122"/>
      <c r="D39" s="123" t="s">
        <v>47</v>
      </c>
      <c r="E39" s="124"/>
      <c r="F39" s="124"/>
      <c r="G39" s="125" t="s">
        <v>48</v>
      </c>
      <c r="H39" s="126" t="s">
        <v>49</v>
      </c>
      <c r="I39" s="124"/>
      <c r="J39" s="127">
        <f>SUM(J30:J37)</f>
        <v>0</v>
      </c>
      <c r="K39" s="128"/>
      <c r="L39" s="48"/>
      <c r="S39" s="31"/>
      <c r="T39" s="31"/>
      <c r="U39" s="31"/>
      <c r="V39" s="31"/>
      <c r="W39" s="31"/>
      <c r="X39" s="31"/>
      <c r="Y39" s="31"/>
      <c r="Z39" s="31"/>
      <c r="AA39" s="31"/>
      <c r="AB39" s="31"/>
      <c r="AC39" s="31"/>
      <c r="AD39" s="31"/>
      <c r="AE39" s="31"/>
    </row>
    <row r="40" spans="1:31" s="2" customFormat="1" ht="14.4"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 customHeight="1">
      <c r="B41" s="17"/>
      <c r="L41" s="17"/>
    </row>
    <row r="42" spans="1:31" s="1" customFormat="1" ht="14.4" customHeight="1">
      <c r="B42" s="17"/>
      <c r="L42" s="17"/>
    </row>
    <row r="43" spans="1:31" s="1" customFormat="1" ht="14.4" customHeight="1">
      <c r="B43" s="17"/>
      <c r="L43" s="17"/>
    </row>
    <row r="44" spans="1:31" s="1" customFormat="1" ht="14.4" customHeight="1">
      <c r="B44" s="17"/>
      <c r="L44" s="17"/>
    </row>
    <row r="45" spans="1:31" s="1" customFormat="1" ht="14.4" customHeight="1">
      <c r="B45" s="17"/>
      <c r="L45" s="17"/>
    </row>
    <row r="46" spans="1:31" s="1" customFormat="1" ht="14.4" customHeight="1">
      <c r="B46" s="17"/>
      <c r="L46" s="17"/>
    </row>
    <row r="47" spans="1:31" s="1" customFormat="1" ht="14.4" customHeight="1">
      <c r="B47" s="17"/>
      <c r="L47" s="17"/>
    </row>
    <row r="48" spans="1:31" s="1" customFormat="1" ht="14.4" customHeight="1">
      <c r="B48" s="17"/>
      <c r="L48" s="17"/>
    </row>
    <row r="49" spans="1:31" s="1" customFormat="1" ht="14.4" customHeight="1">
      <c r="B49" s="17"/>
      <c r="L49" s="17"/>
    </row>
    <row r="50" spans="1:31" s="2" customFormat="1" ht="14.4" customHeight="1">
      <c r="B50" s="48"/>
      <c r="D50" s="129" t="s">
        <v>50</v>
      </c>
      <c r="E50" s="130"/>
      <c r="F50" s="130"/>
      <c r="G50" s="129" t="s">
        <v>51</v>
      </c>
      <c r="H50" s="130"/>
      <c r="I50" s="130"/>
      <c r="J50" s="130"/>
      <c r="K50" s="130"/>
      <c r="L50" s="48"/>
    </row>
    <row r="51" spans="1:31" ht="10.199999999999999">
      <c r="B51" s="17"/>
      <c r="L51" s="17"/>
    </row>
    <row r="52" spans="1:31" ht="10.199999999999999">
      <c r="B52" s="17"/>
      <c r="L52" s="17"/>
    </row>
    <row r="53" spans="1:31" ht="10.199999999999999">
      <c r="B53" s="17"/>
      <c r="L53" s="17"/>
    </row>
    <row r="54" spans="1:31" ht="10.199999999999999">
      <c r="B54" s="17"/>
      <c r="L54" s="17"/>
    </row>
    <row r="55" spans="1:31" ht="10.199999999999999">
      <c r="B55" s="17"/>
      <c r="L55" s="17"/>
    </row>
    <row r="56" spans="1:31" ht="10.199999999999999">
      <c r="B56" s="17"/>
      <c r="L56" s="17"/>
    </row>
    <row r="57" spans="1:31" ht="10.199999999999999">
      <c r="B57" s="17"/>
      <c r="L57" s="17"/>
    </row>
    <row r="58" spans="1:31" ht="10.199999999999999">
      <c r="B58" s="17"/>
      <c r="L58" s="17"/>
    </row>
    <row r="59" spans="1:31" ht="10.199999999999999">
      <c r="B59" s="17"/>
      <c r="L59" s="17"/>
    </row>
    <row r="60" spans="1:31" ht="10.199999999999999">
      <c r="B60" s="17"/>
      <c r="L60" s="17"/>
    </row>
    <row r="61" spans="1:31" s="2" customFormat="1">
      <c r="A61" s="31"/>
      <c r="B61" s="36"/>
      <c r="C61" s="31"/>
      <c r="D61" s="131" t="s">
        <v>52</v>
      </c>
      <c r="E61" s="132"/>
      <c r="F61" s="133" t="s">
        <v>53</v>
      </c>
      <c r="G61" s="131" t="s">
        <v>52</v>
      </c>
      <c r="H61" s="132"/>
      <c r="I61" s="132"/>
      <c r="J61" s="134" t="s">
        <v>53</v>
      </c>
      <c r="K61" s="132"/>
      <c r="L61" s="48"/>
      <c r="S61" s="31"/>
      <c r="T61" s="31"/>
      <c r="U61" s="31"/>
      <c r="V61" s="31"/>
      <c r="W61" s="31"/>
      <c r="X61" s="31"/>
      <c r="Y61" s="31"/>
      <c r="Z61" s="31"/>
      <c r="AA61" s="31"/>
      <c r="AB61" s="31"/>
      <c r="AC61" s="31"/>
      <c r="AD61" s="31"/>
      <c r="AE61" s="31"/>
    </row>
    <row r="62" spans="1:31" ht="10.199999999999999">
      <c r="B62" s="17"/>
      <c r="L62" s="17"/>
    </row>
    <row r="63" spans="1:31" ht="10.199999999999999">
      <c r="B63" s="17"/>
      <c r="L63" s="17"/>
    </row>
    <row r="64" spans="1:31" ht="10.199999999999999">
      <c r="B64" s="17"/>
      <c r="L64" s="17"/>
    </row>
    <row r="65" spans="1:31" s="2" customFormat="1">
      <c r="A65" s="31"/>
      <c r="B65" s="36"/>
      <c r="C65" s="31"/>
      <c r="D65" s="129" t="s">
        <v>54</v>
      </c>
      <c r="E65" s="135"/>
      <c r="F65" s="135"/>
      <c r="G65" s="129" t="s">
        <v>55</v>
      </c>
      <c r="H65" s="135"/>
      <c r="I65" s="135"/>
      <c r="J65" s="135"/>
      <c r="K65" s="135"/>
      <c r="L65" s="48"/>
      <c r="S65" s="31"/>
      <c r="T65" s="31"/>
      <c r="U65" s="31"/>
      <c r="V65" s="31"/>
      <c r="W65" s="31"/>
      <c r="X65" s="31"/>
      <c r="Y65" s="31"/>
      <c r="Z65" s="31"/>
      <c r="AA65" s="31"/>
      <c r="AB65" s="31"/>
      <c r="AC65" s="31"/>
      <c r="AD65" s="31"/>
      <c r="AE65" s="31"/>
    </row>
    <row r="66" spans="1:31" ht="10.199999999999999">
      <c r="B66" s="17"/>
      <c r="L66" s="17"/>
    </row>
    <row r="67" spans="1:31" ht="10.199999999999999">
      <c r="B67" s="17"/>
      <c r="L67" s="17"/>
    </row>
    <row r="68" spans="1:31" ht="10.199999999999999">
      <c r="B68" s="17"/>
      <c r="L68" s="17"/>
    </row>
    <row r="69" spans="1:31" ht="10.199999999999999">
      <c r="B69" s="17"/>
      <c r="L69" s="17"/>
    </row>
    <row r="70" spans="1:31" ht="10.199999999999999">
      <c r="B70" s="17"/>
      <c r="L70" s="17"/>
    </row>
    <row r="71" spans="1:31" ht="10.199999999999999">
      <c r="B71" s="17"/>
      <c r="L71" s="17"/>
    </row>
    <row r="72" spans="1:31" ht="10.199999999999999">
      <c r="B72" s="17"/>
      <c r="L72" s="17"/>
    </row>
    <row r="73" spans="1:31" ht="10.199999999999999">
      <c r="B73" s="17"/>
      <c r="L73" s="17"/>
    </row>
    <row r="74" spans="1:31" ht="10.199999999999999">
      <c r="B74" s="17"/>
      <c r="L74" s="17"/>
    </row>
    <row r="75" spans="1:31" ht="10.199999999999999">
      <c r="B75" s="17"/>
      <c r="L75" s="17"/>
    </row>
    <row r="76" spans="1:31" s="2" customFormat="1">
      <c r="A76" s="31"/>
      <c r="B76" s="36"/>
      <c r="C76" s="31"/>
      <c r="D76" s="131" t="s">
        <v>52</v>
      </c>
      <c r="E76" s="132"/>
      <c r="F76" s="133" t="s">
        <v>53</v>
      </c>
      <c r="G76" s="131" t="s">
        <v>52</v>
      </c>
      <c r="H76" s="132"/>
      <c r="I76" s="132"/>
      <c r="J76" s="134" t="s">
        <v>53</v>
      </c>
      <c r="K76" s="132"/>
      <c r="L76" s="48"/>
      <c r="S76" s="31"/>
      <c r="T76" s="31"/>
      <c r="U76" s="31"/>
      <c r="V76" s="31"/>
      <c r="W76" s="31"/>
      <c r="X76" s="31"/>
      <c r="Y76" s="31"/>
      <c r="Z76" s="31"/>
      <c r="AA76" s="31"/>
      <c r="AB76" s="31"/>
      <c r="AC76" s="31"/>
      <c r="AD76" s="31"/>
      <c r="AE76" s="31"/>
    </row>
    <row r="77" spans="1:31" s="2" customFormat="1" ht="14.4" customHeight="1">
      <c r="A77" s="31"/>
      <c r="B77" s="136"/>
      <c r="C77" s="137"/>
      <c r="D77" s="137"/>
      <c r="E77" s="137"/>
      <c r="F77" s="137"/>
      <c r="G77" s="137"/>
      <c r="H77" s="137"/>
      <c r="I77" s="137"/>
      <c r="J77" s="137"/>
      <c r="K77" s="137"/>
      <c r="L77" s="48"/>
      <c r="S77" s="31"/>
      <c r="T77" s="31"/>
      <c r="U77" s="31"/>
      <c r="V77" s="31"/>
      <c r="W77" s="31"/>
      <c r="X77" s="31"/>
      <c r="Y77" s="31"/>
      <c r="Z77" s="31"/>
      <c r="AA77" s="31"/>
      <c r="AB77" s="31"/>
      <c r="AC77" s="31"/>
      <c r="AD77" s="31"/>
      <c r="AE77" s="31"/>
    </row>
    <row r="81" spans="1:47" s="2" customFormat="1" ht="6.9" customHeight="1">
      <c r="A81" s="31"/>
      <c r="B81" s="138"/>
      <c r="C81" s="139"/>
      <c r="D81" s="139"/>
      <c r="E81" s="139"/>
      <c r="F81" s="139"/>
      <c r="G81" s="139"/>
      <c r="H81" s="139"/>
      <c r="I81" s="139"/>
      <c r="J81" s="139"/>
      <c r="K81" s="139"/>
      <c r="L81" s="48"/>
      <c r="S81" s="31"/>
      <c r="T81" s="31"/>
      <c r="U81" s="31"/>
      <c r="V81" s="31"/>
      <c r="W81" s="31"/>
      <c r="X81" s="31"/>
      <c r="Y81" s="31"/>
      <c r="Z81" s="31"/>
      <c r="AA81" s="31"/>
      <c r="AB81" s="31"/>
      <c r="AC81" s="31"/>
      <c r="AD81" s="31"/>
      <c r="AE81" s="31"/>
    </row>
    <row r="82" spans="1:47" s="2" customFormat="1" ht="24.9" customHeight="1">
      <c r="A82" s="31"/>
      <c r="B82" s="32"/>
      <c r="C82" s="20" t="s">
        <v>100</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customHeight="1">
      <c r="A85" s="31"/>
      <c r="B85" s="32"/>
      <c r="C85" s="33"/>
      <c r="D85" s="33"/>
      <c r="E85" s="263" t="str">
        <f>E7</f>
        <v>Studie Revitalizace Parku u kostela v Horním Starém Městě</v>
      </c>
      <c r="F85" s="264"/>
      <c r="G85" s="264"/>
      <c r="H85" s="264"/>
      <c r="I85" s="33"/>
      <c r="J85" s="33"/>
      <c r="K85" s="33"/>
      <c r="L85" s="48"/>
      <c r="S85" s="31"/>
      <c r="T85" s="31"/>
      <c r="U85" s="31"/>
      <c r="V85" s="31"/>
      <c r="W85" s="31"/>
      <c r="X85" s="31"/>
      <c r="Y85" s="31"/>
      <c r="Z85" s="31"/>
      <c r="AA85" s="31"/>
      <c r="AB85" s="31"/>
      <c r="AC85" s="31"/>
      <c r="AD85" s="31"/>
      <c r="AE85" s="31"/>
    </row>
    <row r="86" spans="1:47" s="2" customFormat="1" ht="12" customHeight="1">
      <c r="A86" s="31"/>
      <c r="B86" s="32"/>
      <c r="C86" s="26" t="s">
        <v>98</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customHeight="1">
      <c r="A87" s="31"/>
      <c r="B87" s="32"/>
      <c r="C87" s="33"/>
      <c r="D87" s="33"/>
      <c r="E87" s="215" t="str">
        <f>E9</f>
        <v>SO 04 -  Veřejné osvětlení</v>
      </c>
      <c r="F87" s="265"/>
      <c r="G87" s="265"/>
      <c r="H87" s="265"/>
      <c r="I87" s="33"/>
      <c r="J87" s="33"/>
      <c r="K87" s="33"/>
      <c r="L87" s="48"/>
      <c r="S87" s="31"/>
      <c r="T87" s="31"/>
      <c r="U87" s="31"/>
      <c r="V87" s="31"/>
      <c r="W87" s="31"/>
      <c r="X87" s="31"/>
      <c r="Y87" s="31"/>
      <c r="Z87" s="31"/>
      <c r="AA87" s="31"/>
      <c r="AB87" s="31"/>
      <c r="AC87" s="31"/>
      <c r="AD87" s="31"/>
      <c r="AE87" s="31"/>
    </row>
    <row r="88" spans="1:47" s="2" customFormat="1" ht="6.9"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customHeight="1">
      <c r="A89" s="31"/>
      <c r="B89" s="32"/>
      <c r="C89" s="26" t="s">
        <v>20</v>
      </c>
      <c r="D89" s="33"/>
      <c r="E89" s="33"/>
      <c r="F89" s="24" t="str">
        <f>F12</f>
        <v>Trutnov</v>
      </c>
      <c r="G89" s="33"/>
      <c r="H89" s="33"/>
      <c r="I89" s="26" t="s">
        <v>22</v>
      </c>
      <c r="J89" s="63" t="str">
        <f>IF(J12="","",J12)</f>
        <v>8. 6. 2022</v>
      </c>
      <c r="K89" s="33"/>
      <c r="L89" s="48"/>
      <c r="S89" s="31"/>
      <c r="T89" s="31"/>
      <c r="U89" s="31"/>
      <c r="V89" s="31"/>
      <c r="W89" s="31"/>
      <c r="X89" s="31"/>
      <c r="Y89" s="31"/>
      <c r="Z89" s="31"/>
      <c r="AA89" s="31"/>
      <c r="AB89" s="31"/>
      <c r="AC89" s="31"/>
      <c r="AD89" s="31"/>
      <c r="AE89" s="31"/>
    </row>
    <row r="90" spans="1:47" s="2" customFormat="1" ht="6.9"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15" customHeight="1">
      <c r="A91" s="31"/>
      <c r="B91" s="32"/>
      <c r="C91" s="26" t="s">
        <v>24</v>
      </c>
      <c r="D91" s="33"/>
      <c r="E91" s="33"/>
      <c r="F91" s="24" t="str">
        <f>E15</f>
        <v>Mesto Trutnov</v>
      </c>
      <c r="G91" s="33"/>
      <c r="H91" s="33"/>
      <c r="I91" s="26" t="s">
        <v>30</v>
      </c>
      <c r="J91" s="29" t="str">
        <f>E21</f>
        <v xml:space="preserve"> </v>
      </c>
      <c r="K91" s="33"/>
      <c r="L91" s="48"/>
      <c r="S91" s="31"/>
      <c r="T91" s="31"/>
      <c r="U91" s="31"/>
      <c r="V91" s="31"/>
      <c r="W91" s="31"/>
      <c r="X91" s="31"/>
      <c r="Y91" s="31"/>
      <c r="Z91" s="31"/>
      <c r="AA91" s="31"/>
      <c r="AB91" s="31"/>
      <c r="AC91" s="31"/>
      <c r="AD91" s="31"/>
      <c r="AE91" s="31"/>
    </row>
    <row r="92" spans="1:47" s="2" customFormat="1" ht="40.049999999999997" customHeight="1">
      <c r="A92" s="31"/>
      <c r="B92" s="32"/>
      <c r="C92" s="26" t="s">
        <v>28</v>
      </c>
      <c r="D92" s="33"/>
      <c r="E92" s="33"/>
      <c r="F92" s="24" t="str">
        <f>IF(E18="","",E18)</f>
        <v>Vyplň údaj</v>
      </c>
      <c r="G92" s="33"/>
      <c r="H92" s="33"/>
      <c r="I92" s="26" t="s">
        <v>33</v>
      </c>
      <c r="J92" s="29" t="str">
        <f>E24</f>
        <v>RSU s.r.o., Voletinská 252, 541 03 Trutnov Poříčí</v>
      </c>
      <c r="K92" s="33"/>
      <c r="L92" s="48"/>
      <c r="S92" s="31"/>
      <c r="T92" s="31"/>
      <c r="U92" s="31"/>
      <c r="V92" s="31"/>
      <c r="W92" s="31"/>
      <c r="X92" s="31"/>
      <c r="Y92" s="31"/>
      <c r="Z92" s="31"/>
      <c r="AA92" s="31"/>
      <c r="AB92" s="31"/>
      <c r="AC92" s="31"/>
      <c r="AD92" s="31"/>
      <c r="AE92" s="31"/>
    </row>
    <row r="93" spans="1:47" s="2" customFormat="1" ht="10.35"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customHeight="1">
      <c r="A94" s="31"/>
      <c r="B94" s="32"/>
      <c r="C94" s="140" t="s">
        <v>101</v>
      </c>
      <c r="D94" s="141"/>
      <c r="E94" s="141"/>
      <c r="F94" s="141"/>
      <c r="G94" s="141"/>
      <c r="H94" s="141"/>
      <c r="I94" s="141"/>
      <c r="J94" s="142" t="s">
        <v>102</v>
      </c>
      <c r="K94" s="141"/>
      <c r="L94" s="48"/>
      <c r="S94" s="31"/>
      <c r="T94" s="31"/>
      <c r="U94" s="31"/>
      <c r="V94" s="31"/>
      <c r="W94" s="31"/>
      <c r="X94" s="31"/>
      <c r="Y94" s="31"/>
      <c r="Z94" s="31"/>
      <c r="AA94" s="31"/>
      <c r="AB94" s="31"/>
      <c r="AC94" s="31"/>
      <c r="AD94" s="31"/>
      <c r="AE94" s="31"/>
    </row>
    <row r="95" spans="1:47"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8" customHeight="1">
      <c r="A96" s="31"/>
      <c r="B96" s="32"/>
      <c r="C96" s="143" t="s">
        <v>103</v>
      </c>
      <c r="D96" s="33"/>
      <c r="E96" s="33"/>
      <c r="F96" s="33"/>
      <c r="G96" s="33"/>
      <c r="H96" s="33"/>
      <c r="I96" s="33"/>
      <c r="J96" s="81">
        <f>J120</f>
        <v>0</v>
      </c>
      <c r="K96" s="33"/>
      <c r="L96" s="48"/>
      <c r="S96" s="31"/>
      <c r="T96" s="31"/>
      <c r="U96" s="31"/>
      <c r="V96" s="31"/>
      <c r="W96" s="31"/>
      <c r="X96" s="31"/>
      <c r="Y96" s="31"/>
      <c r="Z96" s="31"/>
      <c r="AA96" s="31"/>
      <c r="AB96" s="31"/>
      <c r="AC96" s="31"/>
      <c r="AD96" s="31"/>
      <c r="AE96" s="31"/>
      <c r="AU96" s="14" t="s">
        <v>104</v>
      </c>
    </row>
    <row r="97" spans="1:31" s="9" customFormat="1" ht="24.9" customHeight="1">
      <c r="B97" s="144"/>
      <c r="C97" s="145"/>
      <c r="D97" s="146" t="s">
        <v>602</v>
      </c>
      <c r="E97" s="147"/>
      <c r="F97" s="147"/>
      <c r="G97" s="147"/>
      <c r="H97" s="147"/>
      <c r="I97" s="147"/>
      <c r="J97" s="148">
        <f>J121</f>
        <v>0</v>
      </c>
      <c r="K97" s="145"/>
      <c r="L97" s="149"/>
    </row>
    <row r="98" spans="1:31" s="10" customFormat="1" ht="19.95" customHeight="1">
      <c r="B98" s="150"/>
      <c r="C98" s="151"/>
      <c r="D98" s="152" t="s">
        <v>691</v>
      </c>
      <c r="E98" s="153"/>
      <c r="F98" s="153"/>
      <c r="G98" s="153"/>
      <c r="H98" s="153"/>
      <c r="I98" s="153"/>
      <c r="J98" s="154">
        <f>J122</f>
        <v>0</v>
      </c>
      <c r="K98" s="151"/>
      <c r="L98" s="155"/>
    </row>
    <row r="99" spans="1:31" s="9" customFormat="1" ht="24.9" customHeight="1">
      <c r="B99" s="144"/>
      <c r="C99" s="145"/>
      <c r="D99" s="146" t="s">
        <v>692</v>
      </c>
      <c r="E99" s="147"/>
      <c r="F99" s="147"/>
      <c r="G99" s="147"/>
      <c r="H99" s="147"/>
      <c r="I99" s="147"/>
      <c r="J99" s="148">
        <f>J126</f>
        <v>0</v>
      </c>
      <c r="K99" s="145"/>
      <c r="L99" s="149"/>
    </row>
    <row r="100" spans="1:31" s="10" customFormat="1" ht="19.95" customHeight="1">
      <c r="B100" s="150"/>
      <c r="C100" s="151"/>
      <c r="D100" s="152" t="s">
        <v>693</v>
      </c>
      <c r="E100" s="153"/>
      <c r="F100" s="153"/>
      <c r="G100" s="153"/>
      <c r="H100" s="153"/>
      <c r="I100" s="153"/>
      <c r="J100" s="154">
        <f>J127</f>
        <v>0</v>
      </c>
      <c r="K100" s="151"/>
      <c r="L100" s="155"/>
    </row>
    <row r="101" spans="1:31" s="2" customFormat="1" ht="21.75" customHeight="1">
      <c r="A101" s="31"/>
      <c r="B101" s="32"/>
      <c r="C101" s="33"/>
      <c r="D101" s="33"/>
      <c r="E101" s="33"/>
      <c r="F101" s="33"/>
      <c r="G101" s="33"/>
      <c r="H101" s="33"/>
      <c r="I101" s="33"/>
      <c r="J101" s="33"/>
      <c r="K101" s="33"/>
      <c r="L101" s="48"/>
      <c r="S101" s="31"/>
      <c r="T101" s="31"/>
      <c r="U101" s="31"/>
      <c r="V101" s="31"/>
      <c r="W101" s="31"/>
      <c r="X101" s="31"/>
      <c r="Y101" s="31"/>
      <c r="Z101" s="31"/>
      <c r="AA101" s="31"/>
      <c r="AB101" s="31"/>
      <c r="AC101" s="31"/>
      <c r="AD101" s="31"/>
      <c r="AE101" s="31"/>
    </row>
    <row r="102" spans="1:31" s="2" customFormat="1" ht="6.9" customHeight="1">
      <c r="A102" s="31"/>
      <c r="B102" s="51"/>
      <c r="C102" s="52"/>
      <c r="D102" s="52"/>
      <c r="E102" s="52"/>
      <c r="F102" s="52"/>
      <c r="G102" s="52"/>
      <c r="H102" s="52"/>
      <c r="I102" s="52"/>
      <c r="J102" s="52"/>
      <c r="K102" s="52"/>
      <c r="L102" s="48"/>
      <c r="S102" s="31"/>
      <c r="T102" s="31"/>
      <c r="U102" s="31"/>
      <c r="V102" s="31"/>
      <c r="W102" s="31"/>
      <c r="X102" s="31"/>
      <c r="Y102" s="31"/>
      <c r="Z102" s="31"/>
      <c r="AA102" s="31"/>
      <c r="AB102" s="31"/>
      <c r="AC102" s="31"/>
      <c r="AD102" s="31"/>
      <c r="AE102" s="31"/>
    </row>
    <row r="106" spans="1:31" s="2" customFormat="1" ht="6.9" customHeight="1">
      <c r="A106" s="31"/>
      <c r="B106" s="53"/>
      <c r="C106" s="54"/>
      <c r="D106" s="54"/>
      <c r="E106" s="54"/>
      <c r="F106" s="54"/>
      <c r="G106" s="54"/>
      <c r="H106" s="54"/>
      <c r="I106" s="54"/>
      <c r="J106" s="54"/>
      <c r="K106" s="54"/>
      <c r="L106" s="48"/>
      <c r="S106" s="31"/>
      <c r="T106" s="31"/>
      <c r="U106" s="31"/>
      <c r="V106" s="31"/>
      <c r="W106" s="31"/>
      <c r="X106" s="31"/>
      <c r="Y106" s="31"/>
      <c r="Z106" s="31"/>
      <c r="AA106" s="31"/>
      <c r="AB106" s="31"/>
      <c r="AC106" s="31"/>
      <c r="AD106" s="31"/>
      <c r="AE106" s="31"/>
    </row>
    <row r="107" spans="1:31" s="2" customFormat="1" ht="24.9" customHeight="1">
      <c r="A107" s="31"/>
      <c r="B107" s="32"/>
      <c r="C107" s="20" t="s">
        <v>111</v>
      </c>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31" s="2" customFormat="1" ht="6.9" customHeight="1">
      <c r="A108" s="31"/>
      <c r="B108" s="32"/>
      <c r="C108" s="33"/>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31" s="2" customFormat="1" ht="12" customHeight="1">
      <c r="A109" s="31"/>
      <c r="B109" s="32"/>
      <c r="C109" s="26" t="s">
        <v>16</v>
      </c>
      <c r="D109" s="33"/>
      <c r="E109" s="33"/>
      <c r="F109" s="33"/>
      <c r="G109" s="33"/>
      <c r="H109" s="33"/>
      <c r="I109" s="33"/>
      <c r="J109" s="33"/>
      <c r="K109" s="33"/>
      <c r="L109" s="48"/>
      <c r="S109" s="31"/>
      <c r="T109" s="31"/>
      <c r="U109" s="31"/>
      <c r="V109" s="31"/>
      <c r="W109" s="31"/>
      <c r="X109" s="31"/>
      <c r="Y109" s="31"/>
      <c r="Z109" s="31"/>
      <c r="AA109" s="31"/>
      <c r="AB109" s="31"/>
      <c r="AC109" s="31"/>
      <c r="AD109" s="31"/>
      <c r="AE109" s="31"/>
    </row>
    <row r="110" spans="1:31" s="2" customFormat="1" ht="16.5" customHeight="1">
      <c r="A110" s="31"/>
      <c r="B110" s="32"/>
      <c r="C110" s="33"/>
      <c r="D110" s="33"/>
      <c r="E110" s="263" t="str">
        <f>E7</f>
        <v>Studie Revitalizace Parku u kostela v Horním Starém Městě</v>
      </c>
      <c r="F110" s="264"/>
      <c r="G110" s="264"/>
      <c r="H110" s="264"/>
      <c r="I110" s="33"/>
      <c r="J110" s="33"/>
      <c r="K110" s="33"/>
      <c r="L110" s="48"/>
      <c r="S110" s="31"/>
      <c r="T110" s="31"/>
      <c r="U110" s="31"/>
      <c r="V110" s="31"/>
      <c r="W110" s="31"/>
      <c r="X110" s="31"/>
      <c r="Y110" s="31"/>
      <c r="Z110" s="31"/>
      <c r="AA110" s="31"/>
      <c r="AB110" s="31"/>
      <c r="AC110" s="31"/>
      <c r="AD110" s="31"/>
      <c r="AE110" s="31"/>
    </row>
    <row r="111" spans="1:31" s="2" customFormat="1" ht="12" customHeight="1">
      <c r="A111" s="31"/>
      <c r="B111" s="32"/>
      <c r="C111" s="26" t="s">
        <v>98</v>
      </c>
      <c r="D111" s="33"/>
      <c r="E111" s="33"/>
      <c r="F111" s="33"/>
      <c r="G111" s="33"/>
      <c r="H111" s="33"/>
      <c r="I111" s="33"/>
      <c r="J111" s="33"/>
      <c r="K111" s="33"/>
      <c r="L111" s="48"/>
      <c r="S111" s="31"/>
      <c r="T111" s="31"/>
      <c r="U111" s="31"/>
      <c r="V111" s="31"/>
      <c r="W111" s="31"/>
      <c r="X111" s="31"/>
      <c r="Y111" s="31"/>
      <c r="Z111" s="31"/>
      <c r="AA111" s="31"/>
      <c r="AB111" s="31"/>
      <c r="AC111" s="31"/>
      <c r="AD111" s="31"/>
      <c r="AE111" s="31"/>
    </row>
    <row r="112" spans="1:31" s="2" customFormat="1" ht="16.5" customHeight="1">
      <c r="A112" s="31"/>
      <c r="B112" s="32"/>
      <c r="C112" s="33"/>
      <c r="D112" s="33"/>
      <c r="E112" s="215" t="str">
        <f>E9</f>
        <v>SO 04 -  Veřejné osvětlení</v>
      </c>
      <c r="F112" s="265"/>
      <c r="G112" s="265"/>
      <c r="H112" s="265"/>
      <c r="I112" s="33"/>
      <c r="J112" s="33"/>
      <c r="K112" s="33"/>
      <c r="L112" s="48"/>
      <c r="S112" s="31"/>
      <c r="T112" s="31"/>
      <c r="U112" s="31"/>
      <c r="V112" s="31"/>
      <c r="W112" s="31"/>
      <c r="X112" s="31"/>
      <c r="Y112" s="31"/>
      <c r="Z112" s="31"/>
      <c r="AA112" s="31"/>
      <c r="AB112" s="31"/>
      <c r="AC112" s="31"/>
      <c r="AD112" s="31"/>
      <c r="AE112" s="31"/>
    </row>
    <row r="113" spans="1:65" s="2" customFormat="1" ht="6.9" customHeight="1">
      <c r="A113" s="31"/>
      <c r="B113" s="32"/>
      <c r="C113" s="33"/>
      <c r="D113" s="33"/>
      <c r="E113" s="33"/>
      <c r="F113" s="33"/>
      <c r="G113" s="33"/>
      <c r="H113" s="33"/>
      <c r="I113" s="33"/>
      <c r="J113" s="33"/>
      <c r="K113" s="33"/>
      <c r="L113" s="48"/>
      <c r="S113" s="31"/>
      <c r="T113" s="31"/>
      <c r="U113" s="31"/>
      <c r="V113" s="31"/>
      <c r="W113" s="31"/>
      <c r="X113" s="31"/>
      <c r="Y113" s="31"/>
      <c r="Z113" s="31"/>
      <c r="AA113" s="31"/>
      <c r="AB113" s="31"/>
      <c r="AC113" s="31"/>
      <c r="AD113" s="31"/>
      <c r="AE113" s="31"/>
    </row>
    <row r="114" spans="1:65" s="2" customFormat="1" ht="12" customHeight="1">
      <c r="A114" s="31"/>
      <c r="B114" s="32"/>
      <c r="C114" s="26" t="s">
        <v>20</v>
      </c>
      <c r="D114" s="33"/>
      <c r="E114" s="33"/>
      <c r="F114" s="24" t="str">
        <f>F12</f>
        <v>Trutnov</v>
      </c>
      <c r="G114" s="33"/>
      <c r="H114" s="33"/>
      <c r="I114" s="26" t="s">
        <v>22</v>
      </c>
      <c r="J114" s="63" t="str">
        <f>IF(J12="","",J12)</f>
        <v>8. 6. 2022</v>
      </c>
      <c r="K114" s="33"/>
      <c r="L114" s="48"/>
      <c r="S114" s="31"/>
      <c r="T114" s="31"/>
      <c r="U114" s="31"/>
      <c r="V114" s="31"/>
      <c r="W114" s="31"/>
      <c r="X114" s="31"/>
      <c r="Y114" s="31"/>
      <c r="Z114" s="31"/>
      <c r="AA114" s="31"/>
      <c r="AB114" s="31"/>
      <c r="AC114" s="31"/>
      <c r="AD114" s="31"/>
      <c r="AE114" s="31"/>
    </row>
    <row r="115" spans="1:65" s="2" customFormat="1" ht="6.9" customHeight="1">
      <c r="A115" s="31"/>
      <c r="B115" s="32"/>
      <c r="C115" s="33"/>
      <c r="D115" s="33"/>
      <c r="E115" s="33"/>
      <c r="F115" s="33"/>
      <c r="G115" s="33"/>
      <c r="H115" s="33"/>
      <c r="I115" s="33"/>
      <c r="J115" s="33"/>
      <c r="K115" s="33"/>
      <c r="L115" s="48"/>
      <c r="S115" s="31"/>
      <c r="T115" s="31"/>
      <c r="U115" s="31"/>
      <c r="V115" s="31"/>
      <c r="W115" s="31"/>
      <c r="X115" s="31"/>
      <c r="Y115" s="31"/>
      <c r="Z115" s="31"/>
      <c r="AA115" s="31"/>
      <c r="AB115" s="31"/>
      <c r="AC115" s="31"/>
      <c r="AD115" s="31"/>
      <c r="AE115" s="31"/>
    </row>
    <row r="116" spans="1:65" s="2" customFormat="1" ht="15.15" customHeight="1">
      <c r="A116" s="31"/>
      <c r="B116" s="32"/>
      <c r="C116" s="26" t="s">
        <v>24</v>
      </c>
      <c r="D116" s="33"/>
      <c r="E116" s="33"/>
      <c r="F116" s="24" t="str">
        <f>E15</f>
        <v>Mesto Trutnov</v>
      </c>
      <c r="G116" s="33"/>
      <c r="H116" s="33"/>
      <c r="I116" s="26" t="s">
        <v>30</v>
      </c>
      <c r="J116" s="29" t="str">
        <f>E21</f>
        <v xml:space="preserve"> </v>
      </c>
      <c r="K116" s="33"/>
      <c r="L116" s="48"/>
      <c r="S116" s="31"/>
      <c r="T116" s="31"/>
      <c r="U116" s="31"/>
      <c r="V116" s="31"/>
      <c r="W116" s="31"/>
      <c r="X116" s="31"/>
      <c r="Y116" s="31"/>
      <c r="Z116" s="31"/>
      <c r="AA116" s="31"/>
      <c r="AB116" s="31"/>
      <c r="AC116" s="31"/>
      <c r="AD116" s="31"/>
      <c r="AE116" s="31"/>
    </row>
    <row r="117" spans="1:65" s="2" customFormat="1" ht="40.049999999999997" customHeight="1">
      <c r="A117" s="31"/>
      <c r="B117" s="32"/>
      <c r="C117" s="26" t="s">
        <v>28</v>
      </c>
      <c r="D117" s="33"/>
      <c r="E117" s="33"/>
      <c r="F117" s="24" t="str">
        <f>IF(E18="","",E18)</f>
        <v>Vyplň údaj</v>
      </c>
      <c r="G117" s="33"/>
      <c r="H117" s="33"/>
      <c r="I117" s="26" t="s">
        <v>33</v>
      </c>
      <c r="J117" s="29" t="str">
        <f>E24</f>
        <v>RSU s.r.o., Voletinská 252, 541 03 Trutnov Poříčí</v>
      </c>
      <c r="K117" s="33"/>
      <c r="L117" s="48"/>
      <c r="S117" s="31"/>
      <c r="T117" s="31"/>
      <c r="U117" s="31"/>
      <c r="V117" s="31"/>
      <c r="W117" s="31"/>
      <c r="X117" s="31"/>
      <c r="Y117" s="31"/>
      <c r="Z117" s="31"/>
      <c r="AA117" s="31"/>
      <c r="AB117" s="31"/>
      <c r="AC117" s="31"/>
      <c r="AD117" s="31"/>
      <c r="AE117" s="31"/>
    </row>
    <row r="118" spans="1:65" s="2" customFormat="1" ht="10.35" customHeight="1">
      <c r="A118" s="31"/>
      <c r="B118" s="32"/>
      <c r="C118" s="33"/>
      <c r="D118" s="33"/>
      <c r="E118" s="33"/>
      <c r="F118" s="33"/>
      <c r="G118" s="33"/>
      <c r="H118" s="33"/>
      <c r="I118" s="33"/>
      <c r="J118" s="33"/>
      <c r="K118" s="33"/>
      <c r="L118" s="48"/>
      <c r="S118" s="31"/>
      <c r="T118" s="31"/>
      <c r="U118" s="31"/>
      <c r="V118" s="31"/>
      <c r="W118" s="31"/>
      <c r="X118" s="31"/>
      <c r="Y118" s="31"/>
      <c r="Z118" s="31"/>
      <c r="AA118" s="31"/>
      <c r="AB118" s="31"/>
      <c r="AC118" s="31"/>
      <c r="AD118" s="31"/>
      <c r="AE118" s="31"/>
    </row>
    <row r="119" spans="1:65" s="11" customFormat="1" ht="29.25" customHeight="1">
      <c r="A119" s="156"/>
      <c r="B119" s="157"/>
      <c r="C119" s="158" t="s">
        <v>112</v>
      </c>
      <c r="D119" s="159" t="s">
        <v>62</v>
      </c>
      <c r="E119" s="159" t="s">
        <v>58</v>
      </c>
      <c r="F119" s="159" t="s">
        <v>59</v>
      </c>
      <c r="G119" s="159" t="s">
        <v>113</v>
      </c>
      <c r="H119" s="159" t="s">
        <v>114</v>
      </c>
      <c r="I119" s="159" t="s">
        <v>115</v>
      </c>
      <c r="J119" s="160" t="s">
        <v>102</v>
      </c>
      <c r="K119" s="161" t="s">
        <v>116</v>
      </c>
      <c r="L119" s="162"/>
      <c r="M119" s="72" t="s">
        <v>1</v>
      </c>
      <c r="N119" s="73" t="s">
        <v>41</v>
      </c>
      <c r="O119" s="73" t="s">
        <v>117</v>
      </c>
      <c r="P119" s="73" t="s">
        <v>118</v>
      </c>
      <c r="Q119" s="73" t="s">
        <v>119</v>
      </c>
      <c r="R119" s="73" t="s">
        <v>120</v>
      </c>
      <c r="S119" s="73" t="s">
        <v>121</v>
      </c>
      <c r="T119" s="74" t="s">
        <v>122</v>
      </c>
      <c r="U119" s="156"/>
      <c r="V119" s="156"/>
      <c r="W119" s="156"/>
      <c r="X119" s="156"/>
      <c r="Y119" s="156"/>
      <c r="Z119" s="156"/>
      <c r="AA119" s="156"/>
      <c r="AB119" s="156"/>
      <c r="AC119" s="156"/>
      <c r="AD119" s="156"/>
      <c r="AE119" s="156"/>
    </row>
    <row r="120" spans="1:65" s="2" customFormat="1" ht="22.8" customHeight="1">
      <c r="A120" s="31"/>
      <c r="B120" s="32"/>
      <c r="C120" s="79" t="s">
        <v>123</v>
      </c>
      <c r="D120" s="33"/>
      <c r="E120" s="33"/>
      <c r="F120" s="33"/>
      <c r="G120" s="33"/>
      <c r="H120" s="33"/>
      <c r="I120" s="33"/>
      <c r="J120" s="163">
        <f>BK120</f>
        <v>0</v>
      </c>
      <c r="K120" s="33"/>
      <c r="L120" s="36"/>
      <c r="M120" s="75"/>
      <c r="N120" s="164"/>
      <c r="O120" s="76"/>
      <c r="P120" s="165">
        <f>P121+P126</f>
        <v>0</v>
      </c>
      <c r="Q120" s="76"/>
      <c r="R120" s="165">
        <f>R121+R126</f>
        <v>4.5600000000000007E-3</v>
      </c>
      <c r="S120" s="76"/>
      <c r="T120" s="166">
        <f>T121+T126</f>
        <v>0</v>
      </c>
      <c r="U120" s="31"/>
      <c r="V120" s="31"/>
      <c r="W120" s="31"/>
      <c r="X120" s="31"/>
      <c r="Y120" s="31"/>
      <c r="Z120" s="31"/>
      <c r="AA120" s="31"/>
      <c r="AB120" s="31"/>
      <c r="AC120" s="31"/>
      <c r="AD120" s="31"/>
      <c r="AE120" s="31"/>
      <c r="AT120" s="14" t="s">
        <v>76</v>
      </c>
      <c r="AU120" s="14" t="s">
        <v>104</v>
      </c>
      <c r="BK120" s="167">
        <f>BK121+BK126</f>
        <v>0</v>
      </c>
    </row>
    <row r="121" spans="1:65" s="12" customFormat="1" ht="25.95" customHeight="1">
      <c r="B121" s="168"/>
      <c r="C121" s="169"/>
      <c r="D121" s="170" t="s">
        <v>76</v>
      </c>
      <c r="E121" s="171" t="s">
        <v>671</v>
      </c>
      <c r="F121" s="171" t="s">
        <v>672</v>
      </c>
      <c r="G121" s="169"/>
      <c r="H121" s="169"/>
      <c r="I121" s="172"/>
      <c r="J121" s="173">
        <f>BK121</f>
        <v>0</v>
      </c>
      <c r="K121" s="169"/>
      <c r="L121" s="174"/>
      <c r="M121" s="175"/>
      <c r="N121" s="176"/>
      <c r="O121" s="176"/>
      <c r="P121" s="177">
        <f>P122</f>
        <v>0</v>
      </c>
      <c r="Q121" s="176"/>
      <c r="R121" s="177">
        <f>R122</f>
        <v>1.6000000000000001E-4</v>
      </c>
      <c r="S121" s="176"/>
      <c r="T121" s="178">
        <f>T122</f>
        <v>0</v>
      </c>
      <c r="AR121" s="179" t="s">
        <v>87</v>
      </c>
      <c r="AT121" s="180" t="s">
        <v>76</v>
      </c>
      <c r="AU121" s="180" t="s">
        <v>77</v>
      </c>
      <c r="AY121" s="179" t="s">
        <v>126</v>
      </c>
      <c r="BK121" s="181">
        <f>BK122</f>
        <v>0</v>
      </c>
    </row>
    <row r="122" spans="1:65" s="12" customFormat="1" ht="22.8" customHeight="1">
      <c r="B122" s="168"/>
      <c r="C122" s="169"/>
      <c r="D122" s="170" t="s">
        <v>76</v>
      </c>
      <c r="E122" s="182" t="s">
        <v>694</v>
      </c>
      <c r="F122" s="182" t="s">
        <v>695</v>
      </c>
      <c r="G122" s="169"/>
      <c r="H122" s="169"/>
      <c r="I122" s="172"/>
      <c r="J122" s="183">
        <f>BK122</f>
        <v>0</v>
      </c>
      <c r="K122" s="169"/>
      <c r="L122" s="174"/>
      <c r="M122" s="175"/>
      <c r="N122" s="176"/>
      <c r="O122" s="176"/>
      <c r="P122" s="177">
        <f>SUM(P123:P125)</f>
        <v>0</v>
      </c>
      <c r="Q122" s="176"/>
      <c r="R122" s="177">
        <f>SUM(R123:R125)</f>
        <v>1.6000000000000001E-4</v>
      </c>
      <c r="S122" s="176"/>
      <c r="T122" s="178">
        <f>SUM(T123:T125)</f>
        <v>0</v>
      </c>
      <c r="AR122" s="179" t="s">
        <v>87</v>
      </c>
      <c r="AT122" s="180" t="s">
        <v>76</v>
      </c>
      <c r="AU122" s="180" t="s">
        <v>85</v>
      </c>
      <c r="AY122" s="179" t="s">
        <v>126</v>
      </c>
      <c r="BK122" s="181">
        <f>SUM(BK123:BK125)</f>
        <v>0</v>
      </c>
    </row>
    <row r="123" spans="1:65" s="2" customFormat="1" ht="16.5" customHeight="1">
      <c r="A123" s="31"/>
      <c r="B123" s="32"/>
      <c r="C123" s="184" t="s">
        <v>85</v>
      </c>
      <c r="D123" s="184" t="s">
        <v>129</v>
      </c>
      <c r="E123" s="185" t="s">
        <v>696</v>
      </c>
      <c r="F123" s="186" t="s">
        <v>697</v>
      </c>
      <c r="G123" s="187" t="s">
        <v>683</v>
      </c>
      <c r="H123" s="188">
        <v>1</v>
      </c>
      <c r="I123" s="189"/>
      <c r="J123" s="190">
        <f>ROUND(I123*H123,2)</f>
        <v>0</v>
      </c>
      <c r="K123" s="191"/>
      <c r="L123" s="36"/>
      <c r="M123" s="192" t="s">
        <v>1</v>
      </c>
      <c r="N123" s="193" t="s">
        <v>42</v>
      </c>
      <c r="O123" s="68"/>
      <c r="P123" s="194">
        <f>O123*H123</f>
        <v>0</v>
      </c>
      <c r="Q123" s="194">
        <v>0</v>
      </c>
      <c r="R123" s="194">
        <f>Q123*H123</f>
        <v>0</v>
      </c>
      <c r="S123" s="194">
        <v>0</v>
      </c>
      <c r="T123" s="195">
        <f>S123*H123</f>
        <v>0</v>
      </c>
      <c r="U123" s="31"/>
      <c r="V123" s="31"/>
      <c r="W123" s="31"/>
      <c r="X123" s="31"/>
      <c r="Y123" s="31"/>
      <c r="Z123" s="31"/>
      <c r="AA123" s="31"/>
      <c r="AB123" s="31"/>
      <c r="AC123" s="31"/>
      <c r="AD123" s="31"/>
      <c r="AE123" s="31"/>
      <c r="AR123" s="196" t="s">
        <v>678</v>
      </c>
      <c r="AT123" s="196" t="s">
        <v>129</v>
      </c>
      <c r="AU123" s="196" t="s">
        <v>87</v>
      </c>
      <c r="AY123" s="14" t="s">
        <v>126</v>
      </c>
      <c r="BE123" s="197">
        <f>IF(N123="základní",J123,0)</f>
        <v>0</v>
      </c>
      <c r="BF123" s="197">
        <f>IF(N123="snížená",J123,0)</f>
        <v>0</v>
      </c>
      <c r="BG123" s="197">
        <f>IF(N123="zákl. přenesená",J123,0)</f>
        <v>0</v>
      </c>
      <c r="BH123" s="197">
        <f>IF(N123="sníž. přenesená",J123,0)</f>
        <v>0</v>
      </c>
      <c r="BI123" s="197">
        <f>IF(N123="nulová",J123,0)</f>
        <v>0</v>
      </c>
      <c r="BJ123" s="14" t="s">
        <v>85</v>
      </c>
      <c r="BK123" s="197">
        <f>ROUND(I123*H123,2)</f>
        <v>0</v>
      </c>
      <c r="BL123" s="14" t="s">
        <v>678</v>
      </c>
      <c r="BM123" s="196" t="s">
        <v>698</v>
      </c>
    </row>
    <row r="124" spans="1:65" s="2" customFormat="1" ht="16.5" customHeight="1">
      <c r="A124" s="31"/>
      <c r="B124" s="32"/>
      <c r="C124" s="198" t="s">
        <v>87</v>
      </c>
      <c r="D124" s="198" t="s">
        <v>231</v>
      </c>
      <c r="E124" s="199" t="s">
        <v>699</v>
      </c>
      <c r="F124" s="200" t="s">
        <v>700</v>
      </c>
      <c r="G124" s="201" t="s">
        <v>683</v>
      </c>
      <c r="H124" s="202">
        <v>1</v>
      </c>
      <c r="I124" s="203"/>
      <c r="J124" s="204">
        <f>ROUND(I124*H124,2)</f>
        <v>0</v>
      </c>
      <c r="K124" s="205"/>
      <c r="L124" s="206"/>
      <c r="M124" s="207" t="s">
        <v>1</v>
      </c>
      <c r="N124" s="208" t="s">
        <v>42</v>
      </c>
      <c r="O124" s="68"/>
      <c r="P124" s="194">
        <f>O124*H124</f>
        <v>0</v>
      </c>
      <c r="Q124" s="194">
        <v>1.6000000000000001E-4</v>
      </c>
      <c r="R124" s="194">
        <f>Q124*H124</f>
        <v>1.6000000000000001E-4</v>
      </c>
      <c r="S124" s="194">
        <v>0</v>
      </c>
      <c r="T124" s="195">
        <f>S124*H124</f>
        <v>0</v>
      </c>
      <c r="U124" s="31"/>
      <c r="V124" s="31"/>
      <c r="W124" s="31"/>
      <c r="X124" s="31"/>
      <c r="Y124" s="31"/>
      <c r="Z124" s="31"/>
      <c r="AA124" s="31"/>
      <c r="AB124" s="31"/>
      <c r="AC124" s="31"/>
      <c r="AD124" s="31"/>
      <c r="AE124" s="31"/>
      <c r="AR124" s="196" t="s">
        <v>309</v>
      </c>
      <c r="AT124" s="196" t="s">
        <v>231</v>
      </c>
      <c r="AU124" s="196" t="s">
        <v>87</v>
      </c>
      <c r="AY124" s="14" t="s">
        <v>126</v>
      </c>
      <c r="BE124" s="197">
        <f>IF(N124="základní",J124,0)</f>
        <v>0</v>
      </c>
      <c r="BF124" s="197">
        <f>IF(N124="snížená",J124,0)</f>
        <v>0</v>
      </c>
      <c r="BG124" s="197">
        <f>IF(N124="zákl. přenesená",J124,0)</f>
        <v>0</v>
      </c>
      <c r="BH124" s="197">
        <f>IF(N124="sníž. přenesená",J124,0)</f>
        <v>0</v>
      </c>
      <c r="BI124" s="197">
        <f>IF(N124="nulová",J124,0)</f>
        <v>0</v>
      </c>
      <c r="BJ124" s="14" t="s">
        <v>85</v>
      </c>
      <c r="BK124" s="197">
        <f>ROUND(I124*H124,2)</f>
        <v>0</v>
      </c>
      <c r="BL124" s="14" t="s">
        <v>678</v>
      </c>
      <c r="BM124" s="196" t="s">
        <v>701</v>
      </c>
    </row>
    <row r="125" spans="1:65" s="2" customFormat="1" ht="16.5" customHeight="1">
      <c r="A125" s="31"/>
      <c r="B125" s="32"/>
      <c r="C125" s="184" t="s">
        <v>620</v>
      </c>
      <c r="D125" s="184" t="s">
        <v>129</v>
      </c>
      <c r="E125" s="185" t="s">
        <v>702</v>
      </c>
      <c r="F125" s="186" t="s">
        <v>703</v>
      </c>
      <c r="G125" s="187" t="s">
        <v>683</v>
      </c>
      <c r="H125" s="188">
        <v>1</v>
      </c>
      <c r="I125" s="189"/>
      <c r="J125" s="190">
        <f>ROUND(I125*H125,2)</f>
        <v>0</v>
      </c>
      <c r="K125" s="191"/>
      <c r="L125" s="36"/>
      <c r="M125" s="192" t="s">
        <v>1</v>
      </c>
      <c r="N125" s="193" t="s">
        <v>42</v>
      </c>
      <c r="O125" s="68"/>
      <c r="P125" s="194">
        <f>O125*H125</f>
        <v>0</v>
      </c>
      <c r="Q125" s="194">
        <v>0</v>
      </c>
      <c r="R125" s="194">
        <f>Q125*H125</f>
        <v>0</v>
      </c>
      <c r="S125" s="194">
        <v>0</v>
      </c>
      <c r="T125" s="195">
        <f>S125*H125</f>
        <v>0</v>
      </c>
      <c r="U125" s="31"/>
      <c r="V125" s="31"/>
      <c r="W125" s="31"/>
      <c r="X125" s="31"/>
      <c r="Y125" s="31"/>
      <c r="Z125" s="31"/>
      <c r="AA125" s="31"/>
      <c r="AB125" s="31"/>
      <c r="AC125" s="31"/>
      <c r="AD125" s="31"/>
      <c r="AE125" s="31"/>
      <c r="AR125" s="196" t="s">
        <v>678</v>
      </c>
      <c r="AT125" s="196" t="s">
        <v>129</v>
      </c>
      <c r="AU125" s="196" t="s">
        <v>87</v>
      </c>
      <c r="AY125" s="14" t="s">
        <v>126</v>
      </c>
      <c r="BE125" s="197">
        <f>IF(N125="základní",J125,0)</f>
        <v>0</v>
      </c>
      <c r="BF125" s="197">
        <f>IF(N125="snížená",J125,0)</f>
        <v>0</v>
      </c>
      <c r="BG125" s="197">
        <f>IF(N125="zákl. přenesená",J125,0)</f>
        <v>0</v>
      </c>
      <c r="BH125" s="197">
        <f>IF(N125="sníž. přenesená",J125,0)</f>
        <v>0</v>
      </c>
      <c r="BI125" s="197">
        <f>IF(N125="nulová",J125,0)</f>
        <v>0</v>
      </c>
      <c r="BJ125" s="14" t="s">
        <v>85</v>
      </c>
      <c r="BK125" s="197">
        <f>ROUND(I125*H125,2)</f>
        <v>0</v>
      </c>
      <c r="BL125" s="14" t="s">
        <v>678</v>
      </c>
      <c r="BM125" s="196" t="s">
        <v>704</v>
      </c>
    </row>
    <row r="126" spans="1:65" s="12" customFormat="1" ht="25.95" customHeight="1">
      <c r="B126" s="168"/>
      <c r="C126" s="169"/>
      <c r="D126" s="170" t="s">
        <v>76</v>
      </c>
      <c r="E126" s="171" t="s">
        <v>231</v>
      </c>
      <c r="F126" s="171" t="s">
        <v>705</v>
      </c>
      <c r="G126" s="169"/>
      <c r="H126" s="169"/>
      <c r="I126" s="172"/>
      <c r="J126" s="173">
        <f>BK126</f>
        <v>0</v>
      </c>
      <c r="K126" s="169"/>
      <c r="L126" s="174"/>
      <c r="M126" s="175"/>
      <c r="N126" s="176"/>
      <c r="O126" s="176"/>
      <c r="P126" s="177">
        <f>P127</f>
        <v>0</v>
      </c>
      <c r="Q126" s="176"/>
      <c r="R126" s="177">
        <f>R127</f>
        <v>4.4000000000000003E-3</v>
      </c>
      <c r="S126" s="176"/>
      <c r="T126" s="178">
        <f>T127</f>
        <v>0</v>
      </c>
      <c r="AR126" s="179" t="s">
        <v>620</v>
      </c>
      <c r="AT126" s="180" t="s">
        <v>76</v>
      </c>
      <c r="AU126" s="180" t="s">
        <v>77</v>
      </c>
      <c r="AY126" s="179" t="s">
        <v>126</v>
      </c>
      <c r="BK126" s="181">
        <f>BK127</f>
        <v>0</v>
      </c>
    </row>
    <row r="127" spans="1:65" s="12" customFormat="1" ht="22.8" customHeight="1">
      <c r="B127" s="168"/>
      <c r="C127" s="169"/>
      <c r="D127" s="170" t="s">
        <v>76</v>
      </c>
      <c r="E127" s="182" t="s">
        <v>706</v>
      </c>
      <c r="F127" s="182" t="s">
        <v>707</v>
      </c>
      <c r="G127" s="169"/>
      <c r="H127" s="169"/>
      <c r="I127" s="172"/>
      <c r="J127" s="183">
        <f>BK127</f>
        <v>0</v>
      </c>
      <c r="K127" s="169"/>
      <c r="L127" s="174"/>
      <c r="M127" s="175"/>
      <c r="N127" s="176"/>
      <c r="O127" s="176"/>
      <c r="P127" s="177">
        <f>P128</f>
        <v>0</v>
      </c>
      <c r="Q127" s="176"/>
      <c r="R127" s="177">
        <f>R128</f>
        <v>4.4000000000000003E-3</v>
      </c>
      <c r="S127" s="176"/>
      <c r="T127" s="178">
        <f>T128</f>
        <v>0</v>
      </c>
      <c r="AR127" s="179" t="s">
        <v>620</v>
      </c>
      <c r="AT127" s="180" t="s">
        <v>76</v>
      </c>
      <c r="AU127" s="180" t="s">
        <v>85</v>
      </c>
      <c r="AY127" s="179" t="s">
        <v>126</v>
      </c>
      <c r="BK127" s="181">
        <f>BK128</f>
        <v>0</v>
      </c>
    </row>
    <row r="128" spans="1:65" s="2" customFormat="1" ht="21.75" customHeight="1">
      <c r="A128" s="31"/>
      <c r="B128" s="32"/>
      <c r="C128" s="184" t="s">
        <v>133</v>
      </c>
      <c r="D128" s="184" t="s">
        <v>129</v>
      </c>
      <c r="E128" s="185" t="s">
        <v>708</v>
      </c>
      <c r="F128" s="186" t="s">
        <v>709</v>
      </c>
      <c r="G128" s="187" t="s">
        <v>710</v>
      </c>
      <c r="H128" s="188">
        <v>1</v>
      </c>
      <c r="I128" s="189"/>
      <c r="J128" s="190">
        <f>ROUND(I128*H128,2)</f>
        <v>0</v>
      </c>
      <c r="K128" s="191"/>
      <c r="L128" s="36"/>
      <c r="M128" s="209" t="s">
        <v>1</v>
      </c>
      <c r="N128" s="210" t="s">
        <v>42</v>
      </c>
      <c r="O128" s="211"/>
      <c r="P128" s="212">
        <f>O128*H128</f>
        <v>0</v>
      </c>
      <c r="Q128" s="212">
        <v>4.4000000000000003E-3</v>
      </c>
      <c r="R128" s="212">
        <f>Q128*H128</f>
        <v>4.4000000000000003E-3</v>
      </c>
      <c r="S128" s="212">
        <v>0</v>
      </c>
      <c r="T128" s="213">
        <f>S128*H128</f>
        <v>0</v>
      </c>
      <c r="U128" s="31"/>
      <c r="V128" s="31"/>
      <c r="W128" s="31"/>
      <c r="X128" s="31"/>
      <c r="Y128" s="31"/>
      <c r="Z128" s="31"/>
      <c r="AA128" s="31"/>
      <c r="AB128" s="31"/>
      <c r="AC128" s="31"/>
      <c r="AD128" s="31"/>
      <c r="AE128" s="31"/>
      <c r="AR128" s="196" t="s">
        <v>385</v>
      </c>
      <c r="AT128" s="196" t="s">
        <v>129</v>
      </c>
      <c r="AU128" s="196" t="s">
        <v>87</v>
      </c>
      <c r="AY128" s="14" t="s">
        <v>126</v>
      </c>
      <c r="BE128" s="197">
        <f>IF(N128="základní",J128,0)</f>
        <v>0</v>
      </c>
      <c r="BF128" s="197">
        <f>IF(N128="snížená",J128,0)</f>
        <v>0</v>
      </c>
      <c r="BG128" s="197">
        <f>IF(N128="zákl. přenesená",J128,0)</f>
        <v>0</v>
      </c>
      <c r="BH128" s="197">
        <f>IF(N128="sníž. přenesená",J128,0)</f>
        <v>0</v>
      </c>
      <c r="BI128" s="197">
        <f>IF(N128="nulová",J128,0)</f>
        <v>0</v>
      </c>
      <c r="BJ128" s="14" t="s">
        <v>85</v>
      </c>
      <c r="BK128" s="197">
        <f>ROUND(I128*H128,2)</f>
        <v>0</v>
      </c>
      <c r="BL128" s="14" t="s">
        <v>385</v>
      </c>
      <c r="BM128" s="196" t="s">
        <v>711</v>
      </c>
    </row>
    <row r="129" spans="1:31" s="2" customFormat="1" ht="6.9" customHeight="1">
      <c r="A129" s="31"/>
      <c r="B129" s="51"/>
      <c r="C129" s="52"/>
      <c r="D129" s="52"/>
      <c r="E129" s="52"/>
      <c r="F129" s="52"/>
      <c r="G129" s="52"/>
      <c r="H129" s="52"/>
      <c r="I129" s="52"/>
      <c r="J129" s="52"/>
      <c r="K129" s="52"/>
      <c r="L129" s="36"/>
      <c r="M129" s="31"/>
      <c r="O129" s="31"/>
      <c r="P129" s="31"/>
      <c r="Q129" s="31"/>
      <c r="R129" s="31"/>
      <c r="S129" s="31"/>
      <c r="T129" s="31"/>
      <c r="U129" s="31"/>
      <c r="V129" s="31"/>
      <c r="W129" s="31"/>
      <c r="X129" s="31"/>
      <c r="Y129" s="31"/>
      <c r="Z129" s="31"/>
      <c r="AA129" s="31"/>
      <c r="AB129" s="31"/>
      <c r="AC129" s="31"/>
      <c r="AD129" s="31"/>
      <c r="AE129" s="31"/>
    </row>
  </sheetData>
  <sheetProtection algorithmName="SHA-512" hashValue="3KvCXoyQuQbZLPyHF4zHZ8fcjZHvLy1TRxoM71iW06XdK8zSISaovPn+NfCLNiYFbGKw8eX4TD7V0lFSyV4hlw==" saltValue="Q9vf6oysuC0uINPveo6xeGsYN04ZyxFeV8AjQA+68Uh3Tk/fRt87pUlWWM3iW1bP04qNActo6hbLYCh1wzG3Bg==" spinCount="100000" sheet="1" objects="1" scenarios="1" formatColumns="0" formatRows="0" autoFilter="0"/>
  <autoFilter ref="C119:K128" xr:uid="{00000000-0009-0000-0000-000004000000}"/>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SO 01 - Sadové úpravy</vt:lpstr>
      <vt:lpstr>SO 02 - Komunikace a zpev...</vt:lpstr>
      <vt:lpstr>SO 03 - Vybavení a mobiliář</vt:lpstr>
      <vt:lpstr>SO 04 -  Veřejné osvětlení</vt:lpstr>
      <vt:lpstr>'Rekapitulace stavby'!Názvy_tisku</vt:lpstr>
      <vt:lpstr>'SO 01 - Sadové úpravy'!Názvy_tisku</vt:lpstr>
      <vt:lpstr>'SO 02 - Komunikace a zpev...'!Názvy_tisku</vt:lpstr>
      <vt:lpstr>'SO 03 - Vybavení a mobiliář'!Názvy_tisku</vt:lpstr>
      <vt:lpstr>'SO 04 -  Veřejné osvětlení'!Názvy_tisku</vt:lpstr>
      <vt:lpstr>'Rekapitulace stavby'!Oblast_tisku</vt:lpstr>
      <vt:lpstr>'SO 01 - Sadové úpravy'!Oblast_tisku</vt:lpstr>
      <vt:lpstr>'SO 02 - Komunikace a zpev...'!Oblast_tisku</vt:lpstr>
      <vt:lpstr>'SO 03 - Vybavení a mobiliář'!Oblast_tisku</vt:lpstr>
      <vt:lpstr>'SO 04 -  Veřejné osvětlení'!Oblast_tisku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NTB-DELL\Rsu</dc:creator>
  <cp:lastModifiedBy>Rsu</cp:lastModifiedBy>
  <dcterms:created xsi:type="dcterms:W3CDTF">2022-06-14T10:23:49Z</dcterms:created>
  <dcterms:modified xsi:type="dcterms:W3CDTF">2022-06-14T10:28:31Z</dcterms:modified>
</cp:coreProperties>
</file>